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Лист3!$A$1:$J$54</definedName>
  </definedNames>
  <calcPr calcId="125725"/>
</workbook>
</file>

<file path=xl/calcChain.xml><?xml version="1.0" encoding="utf-8"?>
<calcChain xmlns="http://schemas.openxmlformats.org/spreadsheetml/2006/main">
  <c r="H20" i="3"/>
  <c r="H22"/>
  <c r="H43"/>
  <c r="H41" s="1"/>
  <c r="G30"/>
  <c r="H30"/>
  <c r="J15"/>
  <c r="H15"/>
  <c r="G46"/>
  <c r="H40"/>
  <c r="G33"/>
  <c r="I34"/>
  <c r="H14" l="1"/>
  <c r="G20"/>
  <c r="G23"/>
  <c r="I15"/>
  <c r="G43"/>
  <c r="G48"/>
  <c r="G41" l="1"/>
  <c r="H13"/>
  <c r="H54" s="1"/>
  <c r="G40"/>
  <c r="G44"/>
  <c r="H36"/>
  <c r="G32"/>
  <c r="G38" l="1"/>
  <c r="G36" s="1"/>
  <c r="G37"/>
  <c r="J36"/>
  <c r="I36"/>
  <c r="G51"/>
  <c r="G34"/>
  <c r="G16"/>
  <c r="G15"/>
  <c r="G14"/>
  <c r="G28"/>
  <c r="H49"/>
  <c r="G49" s="1"/>
  <c r="J13"/>
  <c r="G53"/>
  <c r="G50"/>
  <c r="G18"/>
  <c r="G19"/>
  <c r="G35"/>
  <c r="J49"/>
  <c r="I49"/>
  <c r="G52"/>
  <c r="G25"/>
  <c r="G27"/>
  <c r="G17"/>
  <c r="G22"/>
  <c r="G24"/>
  <c r="G26"/>
  <c r="G31"/>
  <c r="G13" l="1"/>
  <c r="G54" s="1"/>
  <c r="I13"/>
  <c r="I54" s="1"/>
  <c r="J54"/>
</calcChain>
</file>

<file path=xl/sharedStrings.xml><?xml version="1.0" encoding="utf-8"?>
<sst xmlns="http://schemas.openxmlformats.org/spreadsheetml/2006/main" count="208" uniqueCount="159">
  <si>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</si>
  <si>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</si>
  <si>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</si>
  <si>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</si>
  <si>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</si>
  <si>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</si>
  <si>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</si>
  <si>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</si>
  <si>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</si>
  <si>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</si>
  <si>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</si>
  <si>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</si>
  <si>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</si>
  <si>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</si>
  <si>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</si>
  <si>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</si>
  <si>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</si>
  <si>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</si>
  <si>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</si>
  <si>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</si>
  <si>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</si>
  <si>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</si>
  <si>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</si>
  <si>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</si>
  <si>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</si>
  <si>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</si>
  <si>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</si>
  <si>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</si>
  <si>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</si>
  <si>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</si>
  <si>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</si>
  <si>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</si>
  <si>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</si>
  <si>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</si>
  <si>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</si>
  <si>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</si>
  <si>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</si>
  <si>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</si>
  <si>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</si>
  <si>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</si>
  <si>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</si>
  <si>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</si>
  <si>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</si>
  <si>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</si>
  <si>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</si>
  <si>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</si>
  <si>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</si>
  <si>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</si>
  <si>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</si>
  <si>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</si>
  <si>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</si>
  <si>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</si>
  <si>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</si>
  <si>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</si>
  <si>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</si>
  <si>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</si>
  <si>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</si>
  <si>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</si>
  <si>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</si>
  <si>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</si>
  <si>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</si>
  <si>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</si>
  <si>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</si>
  <si>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</si>
  <si>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</si>
  <si>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</si>
  <si>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</si>
  <si>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</si>
  <si>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</si>
  <si>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</si>
  <si>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</si>
  <si>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</si>
  <si>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</si>
  <si>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</si>
  <si>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</si>
  <si>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</si>
  <si>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</si>
  <si>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</si>
  <si>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</si>
  <si>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</si>
  <si>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</si>
  <si>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</si>
  <si>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</si>
  <si>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</si>
  <si>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</si>
  <si>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</si>
  <si>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</si>
  <si>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</si>
  <si>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</si>
  <si>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</si>
  <si>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</si>
  <si>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</si>
  <si>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</si>
  <si>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</si>
  <si>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</si>
  <si>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</si>
  <si>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</si>
  <si>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</si>
  <si>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</si>
  <si>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</si>
  <si>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</si>
  <si>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</si>
  <si>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</si>
  <si>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</si>
  <si>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</si>
  <si>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</si>
  <si>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</si>
  <si>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</si>
  <si>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</si>
  <si>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</si>
  <si>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</si>
  <si>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</si>
  <si>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</si>
  <si>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</si>
  <si>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</si>
  <si>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</si>
  <si>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</si>
  <si>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</si>
  <si>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</si>
  <si>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</si>
  <si>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</si>
  <si>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</si>
  <si>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</si>
  <si>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</si>
  <si>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</si>
  <si>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</si>
  <si>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</si>
  <si>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</si>
  <si>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</si>
  <si>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</si>
  <si>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</si>
  <si>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</si>
  <si>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</si>
  <si>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</si>
  <si>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</si>
  <si>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</si>
  <si>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</si>
  <si>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</si>
  <si>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</si>
  <si>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</si>
  <si>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</si>
  <si>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</si>
  <si>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</si>
  <si>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</si>
  <si>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</si>
  <si>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</si>
  <si>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</si>
  <si>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</si>
  <si>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</si>
  <si>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</si>
  <si>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</si>
  <si>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</si>
  <si>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</si>
  <si>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</si>
  <si>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</si>
  <si>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>Програма протидії екстремістським та терористичним проявам у Рожищенській територіальній громаді</t>
  </si>
  <si>
    <t>24.11.2022 року №</t>
  </si>
  <si>
    <t>до рішення</t>
  </si>
  <si>
    <t xml:space="preserve">                           від  22 грудня 2022 року № 28/3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</si>
</sst>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12" applyNumberFormat="0" applyFont="0" applyAlignment="0" applyProtection="0"/>
  </cellStyleXfs>
  <cellXfs count="11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0" fillId="2" borderId="4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3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9" fontId="10" fillId="0" borderId="1" xfId="3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2" fontId="10" fillId="0" borderId="4" xfId="3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2" fontId="10" fillId="0" borderId="1" xfId="3" applyNumberFormat="1" applyFont="1" applyBorder="1" applyAlignment="1">
      <alignment vertical="center" wrapText="1"/>
    </xf>
    <xf numFmtId="2" fontId="10" fillId="0" borderId="20" xfId="3" applyNumberFormat="1" applyFont="1" applyBorder="1" applyAlignment="1">
      <alignment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5" fillId="0" borderId="0" xfId="0" applyFont="1" applyFill="1" applyBorder="1"/>
    <xf numFmtId="0" fontId="16" fillId="0" borderId="0" xfId="1" applyFont="1" applyFill="1" applyAlignment="1">
      <alignment horizontal="left"/>
    </xf>
    <xf numFmtId="0" fontId="16" fillId="0" borderId="0" xfId="0" applyFont="1" applyAlignment="1"/>
    <xf numFmtId="1" fontId="15" fillId="0" borderId="0" xfId="0" applyNumberFormat="1" applyFont="1" applyFill="1"/>
    <xf numFmtId="0" fontId="15" fillId="0" borderId="0" xfId="1" applyFont="1" applyFill="1" applyAlignment="1">
      <alignment horizontal="left"/>
    </xf>
    <xf numFmtId="0" fontId="15" fillId="0" borderId="0" xfId="0" applyFont="1" applyAlignment="1"/>
    <xf numFmtId="0" fontId="16" fillId="0" borderId="0" xfId="0" applyFont="1" applyFill="1" applyAlignment="1">
      <alignment horizontal="center" wrapText="1"/>
    </xf>
    <xf numFmtId="4" fontId="10" fillId="2" borderId="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9" fontId="10" fillId="0" borderId="1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 shrinkToFit="1"/>
    </xf>
    <xf numFmtId="49" fontId="10" fillId="0" borderId="1" xfId="2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 shrinkToFi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2" fontId="14" fillId="4" borderId="1" xfId="3" applyNumberFormat="1" applyFont="1" applyFill="1" applyBorder="1" applyAlignment="1">
      <alignment vertical="center" wrapText="1"/>
    </xf>
    <xf numFmtId="4" fontId="3" fillId="0" borderId="0" xfId="0" applyNumberFormat="1" applyFont="1" applyFill="1"/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9" fontId="10" fillId="0" borderId="15" xfId="0" quotePrefix="1" applyNumberFormat="1" applyFont="1" applyBorder="1" applyAlignment="1">
      <alignment horizontal="center" vertical="center" wrapText="1"/>
    </xf>
    <xf numFmtId="49" fontId="10" fillId="0" borderId="16" xfId="0" quotePrefix="1" applyNumberFormat="1" applyFont="1" applyBorder="1" applyAlignment="1">
      <alignment horizontal="center" vertical="center" wrapText="1"/>
    </xf>
    <xf numFmtId="49" fontId="10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</cellXfs>
  <cellStyles count="7">
    <cellStyle name="Звичайний_Лист3_1" xfId="1"/>
    <cellStyle name="Обычный" xfId="0" builtinId="0"/>
    <cellStyle name="Обычный 2" xfId="2"/>
    <cellStyle name="Обычный 2 2" xfId="5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topLeftCell="A54" zoomScale="75" zoomScaleNormal="75" workbookViewId="0">
      <selection activeCell="I7" sqref="I7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32" customWidth="1"/>
    <col min="7" max="7" width="16.85546875" style="6" customWidth="1"/>
    <col min="8" max="8" width="16.5703125" style="6" customWidth="1"/>
    <col min="9" max="9" width="13" style="1" customWidth="1"/>
    <col min="10" max="10" width="14.85546875" style="1" customWidth="1"/>
    <col min="11" max="11" width="13.28515625" style="1" bestFit="1" customWidth="1"/>
    <col min="12" max="16384" width="9.140625" style="1"/>
  </cols>
  <sheetData>
    <row r="1" spans="1:27" s="40" customFormat="1" ht="19.5">
      <c r="F1" s="41"/>
      <c r="G1" s="42"/>
      <c r="H1" s="108" t="s">
        <v>9</v>
      </c>
      <c r="I1" s="108"/>
      <c r="J1" s="108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40" customFormat="1" ht="19.5">
      <c r="F2" s="41"/>
      <c r="G2" s="42"/>
      <c r="H2" s="44" t="s">
        <v>157</v>
      </c>
      <c r="I2" s="45"/>
      <c r="J2" s="45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40" customFormat="1" ht="19.5">
      <c r="F3" s="109" t="s">
        <v>154</v>
      </c>
      <c r="G3" s="109"/>
      <c r="H3" s="109"/>
      <c r="I3" s="109"/>
      <c r="J3" s="109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0" customFormat="1" ht="19.5">
      <c r="F4" s="109" t="s">
        <v>158</v>
      </c>
      <c r="G4" s="109"/>
      <c r="H4" s="109"/>
      <c r="I4" s="109"/>
      <c r="J4" s="109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40" customFormat="1" ht="16.5" customHeight="1">
      <c r="F5" s="41"/>
      <c r="G5" s="46"/>
      <c r="H5" s="47"/>
      <c r="I5" s="48"/>
      <c r="J5" s="48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40" customFormat="1" ht="16.5" customHeight="1">
      <c r="D6" s="110" t="s">
        <v>81</v>
      </c>
      <c r="E6" s="110"/>
      <c r="F6" s="110"/>
      <c r="G6" s="110"/>
      <c r="H6" s="47"/>
      <c r="I6" s="48"/>
      <c r="J6" s="48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40" customFormat="1" ht="16.5" customHeight="1">
      <c r="D7" s="110" t="s">
        <v>108</v>
      </c>
      <c r="E7" s="110"/>
      <c r="F7" s="110"/>
      <c r="G7" s="110"/>
      <c r="H7" s="47"/>
      <c r="I7" s="48"/>
      <c r="J7" s="48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0" customFormat="1" ht="16.5" customHeight="1">
      <c r="F8" s="41"/>
      <c r="G8" s="46"/>
      <c r="H8" s="47"/>
      <c r="I8" s="48"/>
      <c r="J8" s="48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0" customFormat="1" ht="17.25" customHeight="1">
      <c r="B9" s="86" t="s">
        <v>109</v>
      </c>
      <c r="C9" s="86"/>
      <c r="D9" s="86"/>
      <c r="E9" s="86"/>
      <c r="F9" s="86"/>
      <c r="G9" s="86"/>
      <c r="H9" s="86"/>
      <c r="I9" s="86"/>
      <c r="J9" s="49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6.5" thickBot="1">
      <c r="A10" s="93" t="s">
        <v>80</v>
      </c>
      <c r="B10" s="93"/>
      <c r="C10" s="93"/>
      <c r="G10" s="94"/>
      <c r="H10" s="95"/>
      <c r="I10" s="95"/>
      <c r="J10" s="9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>
      <c r="A11" s="98" t="s">
        <v>2</v>
      </c>
      <c r="B11" s="91" t="s">
        <v>3</v>
      </c>
      <c r="C11" s="89" t="s">
        <v>4</v>
      </c>
      <c r="D11" s="87" t="s">
        <v>5</v>
      </c>
      <c r="E11" s="100" t="s">
        <v>50</v>
      </c>
      <c r="F11" s="106" t="s">
        <v>79</v>
      </c>
      <c r="G11" s="104" t="s">
        <v>6</v>
      </c>
      <c r="H11" s="102" t="s">
        <v>0</v>
      </c>
      <c r="I11" s="96" t="s">
        <v>1</v>
      </c>
      <c r="J11" s="9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>
      <c r="A12" s="99"/>
      <c r="B12" s="92"/>
      <c r="C12" s="90"/>
      <c r="D12" s="88"/>
      <c r="E12" s="101"/>
      <c r="F12" s="107"/>
      <c r="G12" s="105"/>
      <c r="H12" s="103"/>
      <c r="I12" s="25" t="s">
        <v>7</v>
      </c>
      <c r="J12" s="26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>
      <c r="A13" s="67" t="s">
        <v>88</v>
      </c>
      <c r="B13" s="68"/>
      <c r="C13" s="68"/>
      <c r="D13" s="68" t="s">
        <v>73</v>
      </c>
      <c r="E13" s="68"/>
      <c r="F13" s="68"/>
      <c r="G13" s="69">
        <f>G14+G15+G17+G18+G19+G20+G22+G23+G24+G25+G26+G27+G29+G30+G32+G33+G34+G35</f>
        <v>21498750</v>
      </c>
      <c r="H13" s="69">
        <f>H14+H15+H17+H18+H19+H20+H22+H23+H24+H25+H26+H27+H29+H30+H32+H33+H34+H35</f>
        <v>20521400</v>
      </c>
      <c r="I13" s="70">
        <f>I15+I33+I34</f>
        <v>977350</v>
      </c>
      <c r="J13" s="70">
        <f>J15+J33</f>
        <v>835150</v>
      </c>
    </row>
    <row r="14" spans="1:27" s="2" customFormat="1" ht="36" customHeight="1">
      <c r="A14" s="14" t="s">
        <v>10</v>
      </c>
      <c r="B14" s="14" t="s">
        <v>11</v>
      </c>
      <c r="C14" s="14" t="s">
        <v>12</v>
      </c>
      <c r="D14" s="15" t="s">
        <v>54</v>
      </c>
      <c r="E14" s="9" t="s">
        <v>110</v>
      </c>
      <c r="F14" s="30" t="s">
        <v>128</v>
      </c>
      <c r="G14" s="16">
        <f>H14</f>
        <v>382500</v>
      </c>
      <c r="H14" s="50">
        <f>345500+37000</f>
        <v>382500</v>
      </c>
      <c r="I14" s="17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>
      <c r="A15" s="51" t="s">
        <v>13</v>
      </c>
      <c r="B15" s="18" t="s">
        <v>38</v>
      </c>
      <c r="C15" s="52" t="s">
        <v>25</v>
      </c>
      <c r="D15" s="15" t="s">
        <v>56</v>
      </c>
      <c r="E15" s="9" t="s">
        <v>111</v>
      </c>
      <c r="F15" s="30" t="s">
        <v>129</v>
      </c>
      <c r="G15" s="16">
        <f t="shared" ref="G15:G31" si="0">H15+I15</f>
        <v>5521305</v>
      </c>
      <c r="H15" s="50">
        <f>2300000+1670000+738655</f>
        <v>4708655</v>
      </c>
      <c r="I15" s="19">
        <f>J15</f>
        <v>812650</v>
      </c>
      <c r="J15" s="12">
        <f>1020250-207600</f>
        <v>812650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>
      <c r="A16" s="51"/>
      <c r="B16" s="18"/>
      <c r="C16" s="52"/>
      <c r="D16" s="15"/>
      <c r="E16" s="9" t="s">
        <v>107</v>
      </c>
      <c r="F16" s="30"/>
      <c r="G16" s="16">
        <f>H16</f>
        <v>0</v>
      </c>
      <c r="H16" s="50">
        <v>0</v>
      </c>
      <c r="I16" s="19"/>
      <c r="J16" s="12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>
      <c r="A17" s="51" t="s">
        <v>14</v>
      </c>
      <c r="B17" s="18" t="s">
        <v>39</v>
      </c>
      <c r="C17" s="52" t="s">
        <v>26</v>
      </c>
      <c r="D17" s="15" t="s">
        <v>57</v>
      </c>
      <c r="E17" s="9" t="s">
        <v>112</v>
      </c>
      <c r="F17" s="35" t="s">
        <v>130</v>
      </c>
      <c r="G17" s="16">
        <f t="shared" si="0"/>
        <v>1341871</v>
      </c>
      <c r="H17" s="50">
        <v>1341871</v>
      </c>
      <c r="I17" s="12"/>
      <c r="J17" s="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62.25" customHeight="1">
      <c r="A18" s="51" t="s">
        <v>98</v>
      </c>
      <c r="B18" s="18" t="s">
        <v>99</v>
      </c>
      <c r="C18" s="52" t="s">
        <v>100</v>
      </c>
      <c r="D18" s="15" t="s">
        <v>101</v>
      </c>
      <c r="E18" s="9" t="s">
        <v>113</v>
      </c>
      <c r="F18" s="31" t="s">
        <v>131</v>
      </c>
      <c r="G18" s="16">
        <f>H18</f>
        <v>30000</v>
      </c>
      <c r="H18" s="50">
        <v>30000</v>
      </c>
      <c r="I18" s="12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>
      <c r="A19" s="51" t="s">
        <v>51</v>
      </c>
      <c r="B19" s="20" t="s">
        <v>52</v>
      </c>
      <c r="C19" s="52" t="s">
        <v>53</v>
      </c>
      <c r="D19" s="15" t="s">
        <v>65</v>
      </c>
      <c r="E19" s="9" t="s">
        <v>114</v>
      </c>
      <c r="F19" s="35" t="s">
        <v>132</v>
      </c>
      <c r="G19" s="16">
        <f t="shared" ref="G19:G20" si="1">H19+I19</f>
        <v>103000</v>
      </c>
      <c r="H19" s="50">
        <v>103000</v>
      </c>
      <c r="I19" s="21"/>
      <c r="J19" s="1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>
      <c r="A20" s="51" t="s">
        <v>15</v>
      </c>
      <c r="B20" s="20" t="s">
        <v>40</v>
      </c>
      <c r="C20" s="52" t="s">
        <v>27</v>
      </c>
      <c r="D20" s="15" t="s">
        <v>58</v>
      </c>
      <c r="E20" s="9" t="s">
        <v>113</v>
      </c>
      <c r="F20" s="31" t="s">
        <v>131</v>
      </c>
      <c r="G20" s="16">
        <f t="shared" si="1"/>
        <v>3441080</v>
      </c>
      <c r="H20" s="16">
        <f>1894080+100000+300000+75000+300000+72000+100000+100000+500000</f>
        <v>3441080</v>
      </c>
      <c r="I20" s="19"/>
      <c r="J20" s="12"/>
      <c r="K20" s="5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2" customFormat="1" hidden="1">
      <c r="A21" s="51"/>
      <c r="B21" s="20"/>
      <c r="C21" s="52"/>
      <c r="D21" s="15"/>
      <c r="E21" s="9"/>
      <c r="F21" s="35"/>
      <c r="G21" s="16"/>
      <c r="H21" s="16"/>
      <c r="I21" s="19"/>
      <c r="J21" s="12"/>
      <c r="K21" s="5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60.75" customHeight="1">
      <c r="A22" s="54" t="s">
        <v>16</v>
      </c>
      <c r="B22" s="20" t="s">
        <v>41</v>
      </c>
      <c r="C22" s="55" t="s">
        <v>28</v>
      </c>
      <c r="D22" s="15" t="s">
        <v>59</v>
      </c>
      <c r="E22" s="10" t="s">
        <v>115</v>
      </c>
      <c r="F22" s="35" t="s">
        <v>133</v>
      </c>
      <c r="G22" s="16">
        <f t="shared" si="0"/>
        <v>165000</v>
      </c>
      <c r="H22" s="81">
        <f>65000+100000</f>
        <v>165000</v>
      </c>
      <c r="I22" s="11"/>
      <c r="J22" s="1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5" customHeight="1">
      <c r="A23" s="51" t="s">
        <v>17</v>
      </c>
      <c r="B23" s="20" t="s">
        <v>43</v>
      </c>
      <c r="C23" s="52" t="s">
        <v>30</v>
      </c>
      <c r="D23" s="15" t="s">
        <v>61</v>
      </c>
      <c r="E23" s="9" t="s">
        <v>123</v>
      </c>
      <c r="F23" s="35" t="s">
        <v>134</v>
      </c>
      <c r="G23" s="16">
        <f>H23</f>
        <v>233645.5</v>
      </c>
      <c r="H23" s="50">
        <v>233645.5</v>
      </c>
      <c r="I23" s="21"/>
      <c r="J23" s="1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79.5" customHeight="1">
      <c r="A24" s="51" t="s">
        <v>18</v>
      </c>
      <c r="B24" s="20" t="s">
        <v>44</v>
      </c>
      <c r="C24" s="52" t="s">
        <v>30</v>
      </c>
      <c r="D24" s="15" t="s">
        <v>62</v>
      </c>
      <c r="E24" s="9" t="s">
        <v>124</v>
      </c>
      <c r="F24" s="35" t="s">
        <v>135</v>
      </c>
      <c r="G24" s="16">
        <f t="shared" si="0"/>
        <v>1160000</v>
      </c>
      <c r="H24" s="50">
        <v>1160000</v>
      </c>
      <c r="I24" s="21"/>
      <c r="J24" s="1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60.75" customHeight="1">
      <c r="A25" s="51" t="s">
        <v>18</v>
      </c>
      <c r="B25" s="20" t="s">
        <v>44</v>
      </c>
      <c r="C25" s="52" t="s">
        <v>30</v>
      </c>
      <c r="D25" s="15" t="s">
        <v>63</v>
      </c>
      <c r="E25" s="9" t="s">
        <v>116</v>
      </c>
      <c r="F25" s="35" t="s">
        <v>136</v>
      </c>
      <c r="G25" s="16">
        <f t="shared" ref="G25" si="2">H25+I25</f>
        <v>8000</v>
      </c>
      <c r="H25" s="50">
        <v>8000</v>
      </c>
      <c r="I25" s="21"/>
      <c r="J25" s="1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8" customFormat="1" ht="48.6" customHeight="1">
      <c r="A26" s="51" t="s">
        <v>19</v>
      </c>
      <c r="B26" s="22" t="s">
        <v>45</v>
      </c>
      <c r="C26" s="52" t="s">
        <v>30</v>
      </c>
      <c r="D26" s="15" t="s">
        <v>63</v>
      </c>
      <c r="E26" s="9" t="s">
        <v>117</v>
      </c>
      <c r="F26" s="35" t="s">
        <v>137</v>
      </c>
      <c r="G26" s="16">
        <f t="shared" si="0"/>
        <v>11030</v>
      </c>
      <c r="H26" s="50">
        <v>11030</v>
      </c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45" customHeight="1">
      <c r="A27" s="51" t="s">
        <v>20</v>
      </c>
      <c r="B27" s="20" t="s">
        <v>46</v>
      </c>
      <c r="C27" s="52" t="s">
        <v>30</v>
      </c>
      <c r="D27" s="15" t="s">
        <v>64</v>
      </c>
      <c r="E27" s="9" t="s">
        <v>118</v>
      </c>
      <c r="F27" s="35" t="s">
        <v>138</v>
      </c>
      <c r="G27" s="16">
        <f t="shared" si="0"/>
        <v>7600000</v>
      </c>
      <c r="H27" s="50">
        <v>7600000</v>
      </c>
      <c r="I27" s="21"/>
      <c r="J27" s="1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hidden="1" customHeight="1">
      <c r="A28" s="51"/>
      <c r="B28" s="20"/>
      <c r="C28" s="52"/>
      <c r="D28" s="15"/>
      <c r="E28" s="9" t="s">
        <v>117</v>
      </c>
      <c r="F28" s="30"/>
      <c r="G28" s="16">
        <f t="shared" si="0"/>
        <v>0</v>
      </c>
      <c r="H28" s="50">
        <v>0</v>
      </c>
      <c r="I28" s="21"/>
      <c r="J28" s="1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.75" customHeight="1">
      <c r="A29" s="51" t="s">
        <v>20</v>
      </c>
      <c r="B29" s="20" t="s">
        <v>46</v>
      </c>
      <c r="C29" s="52" t="s">
        <v>30</v>
      </c>
      <c r="D29" s="15" t="s">
        <v>64</v>
      </c>
      <c r="E29" s="9" t="s">
        <v>126</v>
      </c>
      <c r="F29" s="35" t="s">
        <v>139</v>
      </c>
      <c r="G29" s="16">
        <v>25000</v>
      </c>
      <c r="H29" s="50">
        <v>25000</v>
      </c>
      <c r="I29" s="21"/>
      <c r="J29" s="1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51" customHeight="1">
      <c r="A30" s="54" t="s">
        <v>21</v>
      </c>
      <c r="B30" s="20" t="s">
        <v>47</v>
      </c>
      <c r="C30" s="55" t="s">
        <v>31</v>
      </c>
      <c r="D30" s="15" t="s">
        <v>66</v>
      </c>
      <c r="E30" s="10" t="s">
        <v>119</v>
      </c>
      <c r="F30" s="35" t="s">
        <v>140</v>
      </c>
      <c r="G30" s="16">
        <f>H30</f>
        <v>0</v>
      </c>
      <c r="H30" s="81">
        <f>170000-170000</f>
        <v>0</v>
      </c>
      <c r="I30" s="21"/>
      <c r="J30" s="1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hidden="1" customHeight="1">
      <c r="A31" s="51" t="s">
        <v>22</v>
      </c>
      <c r="B31" s="20" t="s">
        <v>48</v>
      </c>
      <c r="C31" s="52" t="s">
        <v>32</v>
      </c>
      <c r="D31" s="15" t="s">
        <v>67</v>
      </c>
      <c r="E31" s="13" t="s">
        <v>36</v>
      </c>
      <c r="F31" s="30"/>
      <c r="G31" s="16">
        <f t="shared" si="0"/>
        <v>0</v>
      </c>
      <c r="H31" s="50">
        <v>0</v>
      </c>
      <c r="I31" s="21"/>
      <c r="J31" s="1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9.75" customHeight="1">
      <c r="A32" s="51" t="s">
        <v>22</v>
      </c>
      <c r="B32" s="20" t="s">
        <v>48</v>
      </c>
      <c r="C32" s="52" t="s">
        <v>32</v>
      </c>
      <c r="D32" s="15" t="s">
        <v>67</v>
      </c>
      <c r="E32" s="13" t="s">
        <v>125</v>
      </c>
      <c r="F32" s="35" t="s">
        <v>141</v>
      </c>
      <c r="G32" s="16">
        <f>H32+I32</f>
        <v>1239118.5</v>
      </c>
      <c r="H32" s="50">
        <v>1239118.5</v>
      </c>
      <c r="I32" s="21"/>
      <c r="J32" s="1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8.25" customHeight="1">
      <c r="A33" s="51" t="s">
        <v>23</v>
      </c>
      <c r="B33" s="20" t="s">
        <v>49</v>
      </c>
      <c r="C33" s="52" t="s">
        <v>33</v>
      </c>
      <c r="D33" s="15" t="s">
        <v>68</v>
      </c>
      <c r="E33" s="9" t="s">
        <v>120</v>
      </c>
      <c r="F33" s="35" t="s">
        <v>142</v>
      </c>
      <c r="G33" s="16">
        <f>H33+I33</f>
        <v>45000</v>
      </c>
      <c r="H33" s="50">
        <v>22500</v>
      </c>
      <c r="I33" s="82">
        <v>22500</v>
      </c>
      <c r="J33" s="12">
        <v>22500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2" customFormat="1" ht="36.75" customHeight="1">
      <c r="A34" s="79" t="s">
        <v>69</v>
      </c>
      <c r="B34" s="20" t="s">
        <v>70</v>
      </c>
      <c r="C34" s="55" t="s">
        <v>71</v>
      </c>
      <c r="D34" s="37" t="s">
        <v>72</v>
      </c>
      <c r="E34" s="10" t="s">
        <v>121</v>
      </c>
      <c r="F34" s="31" t="s">
        <v>143</v>
      </c>
      <c r="G34" s="12">
        <f t="shared" ref="G34" si="3">H34+I34</f>
        <v>142200</v>
      </c>
      <c r="H34" s="12">
        <v>0</v>
      </c>
      <c r="I34" s="29">
        <f>55200+87000</f>
        <v>142200</v>
      </c>
      <c r="J34" s="29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2" customFormat="1" ht="45.75" customHeight="1">
      <c r="A35" s="56" t="s">
        <v>93</v>
      </c>
      <c r="B35" s="57" t="s">
        <v>94</v>
      </c>
      <c r="C35" s="58" t="s">
        <v>95</v>
      </c>
      <c r="D35" s="38" t="s">
        <v>96</v>
      </c>
      <c r="E35" s="27" t="s">
        <v>105</v>
      </c>
      <c r="F35" s="39" t="s">
        <v>144</v>
      </c>
      <c r="G35" s="29">
        <f>H35</f>
        <v>50000</v>
      </c>
      <c r="H35" s="29">
        <v>50000</v>
      </c>
      <c r="I35" s="29"/>
      <c r="J35" s="2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4" customFormat="1" ht="57" customHeight="1">
      <c r="A36" s="71" t="s">
        <v>82</v>
      </c>
      <c r="B36" s="67"/>
      <c r="C36" s="71"/>
      <c r="D36" s="77" t="s">
        <v>83</v>
      </c>
      <c r="E36" s="73"/>
      <c r="F36" s="74"/>
      <c r="G36" s="75">
        <f>G38+G39+G40</f>
        <v>428000</v>
      </c>
      <c r="H36" s="75">
        <f>H38+H39+H40</f>
        <v>428000</v>
      </c>
      <c r="I36" s="76">
        <f>I37+I38+I39</f>
        <v>0</v>
      </c>
      <c r="J36" s="75">
        <f>J37+J38+J39</f>
        <v>0</v>
      </c>
    </row>
    <row r="37" spans="1:26" s="2" customFormat="1" ht="47.25" hidden="1" customHeight="1">
      <c r="A37" s="51" t="s">
        <v>97</v>
      </c>
      <c r="B37" s="14" t="s">
        <v>37</v>
      </c>
      <c r="C37" s="52" t="s">
        <v>24</v>
      </c>
      <c r="D37" s="15" t="s">
        <v>55</v>
      </c>
      <c r="E37" s="9" t="s">
        <v>34</v>
      </c>
      <c r="F37" s="30"/>
      <c r="G37" s="16">
        <f t="shared" ref="G37:G38" si="4">H37+I37</f>
        <v>0</v>
      </c>
      <c r="H37" s="50">
        <v>0</v>
      </c>
      <c r="I37" s="17"/>
      <c r="J37" s="1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" customFormat="1" ht="67.5" customHeight="1">
      <c r="A38" s="20" t="s">
        <v>89</v>
      </c>
      <c r="B38" s="20" t="s">
        <v>90</v>
      </c>
      <c r="C38" s="20" t="s">
        <v>91</v>
      </c>
      <c r="D38" s="37" t="s">
        <v>92</v>
      </c>
      <c r="E38" s="24" t="s">
        <v>122</v>
      </c>
      <c r="F38" s="31" t="s">
        <v>145</v>
      </c>
      <c r="G38" s="16">
        <f t="shared" si="4"/>
        <v>20000</v>
      </c>
      <c r="H38" s="12">
        <v>20000</v>
      </c>
      <c r="I38" s="60"/>
      <c r="J38" s="12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72.75" customHeight="1">
      <c r="A39" s="54" t="s">
        <v>84</v>
      </c>
      <c r="B39" s="61" t="s">
        <v>42</v>
      </c>
      <c r="C39" s="55" t="s">
        <v>29</v>
      </c>
      <c r="D39" s="15" t="s">
        <v>60</v>
      </c>
      <c r="E39" s="9" t="s">
        <v>85</v>
      </c>
      <c r="F39" s="31" t="s">
        <v>148</v>
      </c>
      <c r="G39" s="16">
        <v>228000</v>
      </c>
      <c r="H39" s="50">
        <v>228000</v>
      </c>
      <c r="I39" s="21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72.75" customHeight="1">
      <c r="A40" s="80" t="s">
        <v>149</v>
      </c>
      <c r="B40" s="61" t="s">
        <v>150</v>
      </c>
      <c r="C40" s="55" t="s">
        <v>33</v>
      </c>
      <c r="D40" s="15" t="s">
        <v>151</v>
      </c>
      <c r="E40" s="9" t="s">
        <v>152</v>
      </c>
      <c r="F40" s="31" t="s">
        <v>153</v>
      </c>
      <c r="G40" s="16">
        <f>H40</f>
        <v>180000</v>
      </c>
      <c r="H40" s="50">
        <f>100000+80000</f>
        <v>180000</v>
      </c>
      <c r="I40" s="21"/>
      <c r="J40" s="1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4" customFormat="1" ht="58.5" customHeight="1">
      <c r="A41" s="71" t="s">
        <v>86</v>
      </c>
      <c r="B41" s="67"/>
      <c r="C41" s="71"/>
      <c r="D41" s="72" t="s">
        <v>87</v>
      </c>
      <c r="E41" s="73"/>
      <c r="F41" s="74"/>
      <c r="G41" s="75">
        <f>G43+G44+G45+G48+G46+G47</f>
        <v>1071900</v>
      </c>
      <c r="H41" s="75">
        <f>H43+H44+H45+H48+H46+H47</f>
        <v>1071900</v>
      </c>
      <c r="I41" s="76"/>
      <c r="J41" s="75"/>
    </row>
    <row r="42" spans="1:26" s="2" customFormat="1" ht="47.25" hidden="1" customHeight="1">
      <c r="A42" s="51"/>
      <c r="B42" s="14"/>
      <c r="C42" s="52"/>
      <c r="D42" s="15"/>
      <c r="E42" s="9"/>
      <c r="F42" s="30"/>
      <c r="G42" s="16"/>
      <c r="H42" s="50"/>
      <c r="I42" s="17"/>
      <c r="J42" s="1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7" customFormat="1" ht="44.25" customHeight="1">
      <c r="A43" s="62" t="s">
        <v>102</v>
      </c>
      <c r="B43" s="62" t="s">
        <v>103</v>
      </c>
      <c r="C43" s="62" t="s">
        <v>11</v>
      </c>
      <c r="D43" s="62" t="s">
        <v>104</v>
      </c>
      <c r="E43" s="9" t="s">
        <v>113</v>
      </c>
      <c r="F43" s="31" t="s">
        <v>131</v>
      </c>
      <c r="G43" s="63">
        <f>H43</f>
        <v>80100</v>
      </c>
      <c r="H43" s="63">
        <f>47000+33100</f>
        <v>80100</v>
      </c>
      <c r="I43" s="63"/>
      <c r="J43" s="63"/>
    </row>
    <row r="44" spans="1:26" s="7" customFormat="1" ht="44.25" customHeight="1">
      <c r="A44" s="62" t="s">
        <v>102</v>
      </c>
      <c r="B44" s="62" t="s">
        <v>103</v>
      </c>
      <c r="C44" s="62" t="s">
        <v>11</v>
      </c>
      <c r="D44" s="62"/>
      <c r="E44" s="24" t="s">
        <v>127</v>
      </c>
      <c r="F44" s="31" t="s">
        <v>147</v>
      </c>
      <c r="G44" s="63">
        <f>H44</f>
        <v>102800</v>
      </c>
      <c r="H44" s="63">
        <v>102800</v>
      </c>
      <c r="I44" s="63"/>
      <c r="J44" s="63"/>
    </row>
    <row r="45" spans="1:26" s="7" customFormat="1" ht="78" customHeight="1">
      <c r="A45" s="62" t="s">
        <v>74</v>
      </c>
      <c r="B45" s="62" t="s">
        <v>75</v>
      </c>
      <c r="C45" s="62" t="s">
        <v>11</v>
      </c>
      <c r="D45" s="62" t="s">
        <v>76</v>
      </c>
      <c r="E45" s="9" t="s">
        <v>78</v>
      </c>
      <c r="F45" s="31" t="s">
        <v>146</v>
      </c>
      <c r="G45" s="63">
        <v>140000</v>
      </c>
      <c r="H45" s="63">
        <v>140000</v>
      </c>
      <c r="I45" s="63"/>
      <c r="J45" s="63"/>
    </row>
    <row r="46" spans="1:26" s="7" customFormat="1" ht="65.25" customHeight="1">
      <c r="A46" s="62"/>
      <c r="B46" s="62"/>
      <c r="C46" s="62"/>
      <c r="D46" s="62"/>
      <c r="E46" s="9" t="s">
        <v>152</v>
      </c>
      <c r="F46" s="31" t="s">
        <v>153</v>
      </c>
      <c r="G46" s="63">
        <f>H46</f>
        <v>60000</v>
      </c>
      <c r="H46" s="63">
        <v>60000</v>
      </c>
      <c r="I46" s="63"/>
      <c r="J46" s="63"/>
    </row>
    <row r="47" spans="1:26" s="7" customFormat="1" ht="60.75" customHeight="1">
      <c r="A47" s="62"/>
      <c r="B47" s="62"/>
      <c r="C47" s="62"/>
      <c r="D47" s="62"/>
      <c r="E47" s="24" t="s">
        <v>155</v>
      </c>
      <c r="F47" s="31" t="s">
        <v>156</v>
      </c>
      <c r="G47" s="63">
        <v>130000</v>
      </c>
      <c r="H47" s="63">
        <v>130000</v>
      </c>
      <c r="I47" s="63"/>
      <c r="J47" s="63"/>
    </row>
    <row r="48" spans="1:26" s="2" customFormat="1" ht="60" customHeight="1">
      <c r="A48" s="20"/>
      <c r="B48" s="20"/>
      <c r="C48" s="20"/>
      <c r="D48" s="23"/>
      <c r="E48" s="24" t="s">
        <v>127</v>
      </c>
      <c r="F48" s="31" t="s">
        <v>147</v>
      </c>
      <c r="G48" s="63">
        <f>H48</f>
        <v>559000</v>
      </c>
      <c r="H48" s="63">
        <v>559000</v>
      </c>
      <c r="I48" s="60"/>
      <c r="J48" s="1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36" customFormat="1" ht="44.25" hidden="1" customHeight="1">
      <c r="A49" s="59" t="s">
        <v>86</v>
      </c>
      <c r="B49" s="59"/>
      <c r="C49" s="59"/>
      <c r="D49" s="59" t="s">
        <v>87</v>
      </c>
      <c r="E49" s="59"/>
      <c r="F49" s="59"/>
      <c r="G49" s="64">
        <f>H49</f>
        <v>0</v>
      </c>
      <c r="H49" s="64">
        <f>H50+H51+H52+H53</f>
        <v>0</v>
      </c>
      <c r="I49" s="64">
        <f>I51+I52+I53</f>
        <v>0</v>
      </c>
      <c r="J49" s="64">
        <f>J51+J52+J53</f>
        <v>0</v>
      </c>
    </row>
    <row r="50" spans="1:26" s="7" customFormat="1" ht="44.25" hidden="1" customHeight="1">
      <c r="A50" s="62" t="s">
        <v>102</v>
      </c>
      <c r="B50" s="62" t="s">
        <v>103</v>
      </c>
      <c r="C50" s="62" t="s">
        <v>11</v>
      </c>
      <c r="D50" s="62" t="s">
        <v>104</v>
      </c>
      <c r="E50" s="9" t="s">
        <v>35</v>
      </c>
      <c r="F50" s="33"/>
      <c r="G50" s="63">
        <f>H50</f>
        <v>0</v>
      </c>
      <c r="H50" s="63">
        <v>0</v>
      </c>
      <c r="I50" s="63"/>
      <c r="J50" s="63"/>
    </row>
    <row r="51" spans="1:26" s="2" customFormat="1" ht="60" hidden="1" customHeight="1">
      <c r="A51" s="65" t="s">
        <v>74</v>
      </c>
      <c r="B51" s="65" t="s">
        <v>75</v>
      </c>
      <c r="C51" s="65" t="s">
        <v>11</v>
      </c>
      <c r="D51" s="34" t="s">
        <v>76</v>
      </c>
      <c r="E51" s="28" t="s">
        <v>77</v>
      </c>
      <c r="F51" s="35"/>
      <c r="G51" s="16">
        <f>H51</f>
        <v>0</v>
      </c>
      <c r="H51" s="16">
        <v>0</v>
      </c>
      <c r="I51" s="66"/>
      <c r="J51" s="1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2" customFormat="1" ht="60" hidden="1" customHeight="1">
      <c r="A52" s="20" t="s">
        <v>74</v>
      </c>
      <c r="B52" s="20" t="s">
        <v>75</v>
      </c>
      <c r="C52" s="20" t="s">
        <v>11</v>
      </c>
      <c r="D52" s="23" t="s">
        <v>76</v>
      </c>
      <c r="E52" s="28" t="s">
        <v>78</v>
      </c>
      <c r="F52" s="31"/>
      <c r="G52" s="16">
        <f t="shared" ref="G52" si="5">H52+I52</f>
        <v>0</v>
      </c>
      <c r="H52" s="16">
        <v>0</v>
      </c>
      <c r="I52" s="66"/>
      <c r="J52" s="1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2" customFormat="1" ht="60" hidden="1" customHeight="1">
      <c r="A53" s="20" t="s">
        <v>74</v>
      </c>
      <c r="B53" s="20" t="s">
        <v>75</v>
      </c>
      <c r="C53" s="20" t="s">
        <v>11</v>
      </c>
      <c r="D53" s="23" t="s">
        <v>76</v>
      </c>
      <c r="E53" s="24" t="s">
        <v>106</v>
      </c>
      <c r="F53" s="31"/>
      <c r="G53" s="16">
        <f>H53</f>
        <v>0</v>
      </c>
      <c r="H53" s="12">
        <v>0</v>
      </c>
      <c r="I53" s="60"/>
      <c r="J53" s="1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2" customFormat="1" ht="31.5" customHeight="1">
      <c r="A54" s="83"/>
      <c r="B54" s="84"/>
      <c r="C54" s="84"/>
      <c r="D54" s="84"/>
      <c r="E54" s="84"/>
      <c r="F54" s="85"/>
      <c r="G54" s="12">
        <f>G41+G36+G13</f>
        <v>22998650</v>
      </c>
      <c r="H54" s="12">
        <f>H41+H36+H13</f>
        <v>22021300</v>
      </c>
      <c r="I54" s="12">
        <f>I49+I41+I13</f>
        <v>977350</v>
      </c>
      <c r="J54" s="12">
        <f>J49+J41+J13</f>
        <v>835150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D56" s="3"/>
      <c r="I56" s="7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</sheetData>
  <mergeCells count="18">
    <mergeCell ref="H1:J1"/>
    <mergeCell ref="F3:J3"/>
    <mergeCell ref="F4:J4"/>
    <mergeCell ref="D6:G6"/>
    <mergeCell ref="D7:G7"/>
    <mergeCell ref="A54:F54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Nina</cp:lastModifiedBy>
  <cp:lastPrinted>2022-12-09T08:24:04Z</cp:lastPrinted>
  <dcterms:created xsi:type="dcterms:W3CDTF">2006-03-01T06:56:57Z</dcterms:created>
  <dcterms:modified xsi:type="dcterms:W3CDTF">2022-12-22T14:25:18Z</dcterms:modified>
</cp:coreProperties>
</file>