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055" windowHeight="105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N15" i="1"/>
  <c r="I15"/>
  <c r="F88"/>
  <c r="G88"/>
  <c r="E15"/>
  <c r="I50"/>
  <c r="M50"/>
  <c r="J50"/>
  <c r="N67"/>
  <c r="I67"/>
  <c r="E67"/>
  <c r="I66"/>
  <c r="I42"/>
  <c r="N36"/>
  <c r="E36"/>
  <c r="I36"/>
  <c r="H50"/>
  <c r="H49"/>
  <c r="F50"/>
  <c r="F49"/>
  <c r="N77"/>
  <c r="N78"/>
  <c r="N79"/>
  <c r="M77"/>
  <c r="M78"/>
  <c r="L77"/>
  <c r="L78"/>
  <c r="K77"/>
  <c r="K78"/>
  <c r="J77"/>
  <c r="J78"/>
  <c r="I77"/>
  <c r="I78"/>
  <c r="I79"/>
  <c r="H77"/>
  <c r="H78"/>
  <c r="G77"/>
  <c r="G78"/>
  <c r="E77"/>
  <c r="E78"/>
  <c r="F77"/>
  <c r="F78"/>
  <c r="E79"/>
  <c r="E66"/>
  <c r="N66"/>
  <c r="I44"/>
  <c r="E43"/>
  <c r="I43"/>
  <c r="I34"/>
  <c r="E34"/>
  <c r="I25"/>
  <c r="E25"/>
  <c r="I58"/>
  <c r="I57"/>
  <c r="I64"/>
  <c r="I70"/>
  <c r="I68"/>
  <c r="I61"/>
  <c r="E48"/>
  <c r="N48"/>
  <c r="E16"/>
  <c r="E45"/>
  <c r="I75"/>
  <c r="I73"/>
  <c r="I76"/>
  <c r="I72"/>
  <c r="I65"/>
  <c r="I53"/>
  <c r="I52"/>
  <c r="I51"/>
  <c r="I16"/>
  <c r="I18"/>
  <c r="I19"/>
  <c r="F21"/>
  <c r="E21"/>
  <c r="N21"/>
  <c r="I23"/>
  <c r="I24"/>
  <c r="I26"/>
  <c r="I33"/>
  <c r="I37"/>
  <c r="N37"/>
  <c r="I38"/>
  <c r="I39"/>
  <c r="I40"/>
  <c r="I45"/>
  <c r="I47"/>
  <c r="N47"/>
  <c r="I20"/>
  <c r="E87"/>
  <c r="N87"/>
  <c r="E86"/>
  <c r="E85"/>
  <c r="E84"/>
  <c r="E82"/>
  <c r="E59"/>
  <c r="N59"/>
  <c r="E75"/>
  <c r="E74"/>
  <c r="E73"/>
  <c r="E72"/>
  <c r="E71"/>
  <c r="N71"/>
  <c r="E70"/>
  <c r="E69"/>
  <c r="N69"/>
  <c r="E68"/>
  <c r="E65"/>
  <c r="N65"/>
  <c r="E64"/>
  <c r="I63"/>
  <c r="E63"/>
  <c r="E62"/>
  <c r="N62"/>
  <c r="E61"/>
  <c r="E60"/>
  <c r="N60"/>
  <c r="E58"/>
  <c r="E57"/>
  <c r="I56"/>
  <c r="I55"/>
  <c r="E56"/>
  <c r="E50"/>
  <c r="E54"/>
  <c r="E53"/>
  <c r="E52"/>
  <c r="N52"/>
  <c r="E51"/>
  <c r="N51"/>
  <c r="E46"/>
  <c r="N46"/>
  <c r="E44"/>
  <c r="E42"/>
  <c r="N42"/>
  <c r="E38"/>
  <c r="E35"/>
  <c r="N35"/>
  <c r="E33"/>
  <c r="N33"/>
  <c r="E32"/>
  <c r="N32"/>
  <c r="E31"/>
  <c r="N31"/>
  <c r="E30"/>
  <c r="N30"/>
  <c r="E28"/>
  <c r="N28"/>
  <c r="E27"/>
  <c r="N27"/>
  <c r="E26"/>
  <c r="E24"/>
  <c r="N24"/>
  <c r="E23"/>
  <c r="E22"/>
  <c r="N22"/>
  <c r="E20"/>
  <c r="E19"/>
  <c r="E18"/>
  <c r="E17"/>
  <c r="N17"/>
  <c r="M49"/>
  <c r="L50"/>
  <c r="L49"/>
  <c r="K50"/>
  <c r="K49"/>
  <c r="J49"/>
  <c r="M15"/>
  <c r="M14"/>
  <c r="L15"/>
  <c r="L14"/>
  <c r="K15"/>
  <c r="K14"/>
  <c r="J15"/>
  <c r="J14"/>
  <c r="G81"/>
  <c r="G80"/>
  <c r="G50"/>
  <c r="G49"/>
  <c r="G15"/>
  <c r="G14"/>
  <c r="H81"/>
  <c r="H80"/>
  <c r="F81"/>
  <c r="F80"/>
  <c r="H15"/>
  <c r="H14"/>
  <c r="N86"/>
  <c r="N85"/>
  <c r="N84"/>
  <c r="N83"/>
  <c r="N82"/>
  <c r="N76"/>
  <c r="N75"/>
  <c r="N74"/>
  <c r="N63"/>
  <c r="N56"/>
  <c r="N55"/>
  <c r="N54"/>
  <c r="N41"/>
  <c r="N40"/>
  <c r="N39"/>
  <c r="N38"/>
  <c r="N29"/>
  <c r="N23"/>
  <c r="N73"/>
  <c r="N72"/>
  <c r="N68"/>
  <c r="N64"/>
  <c r="N26"/>
  <c r="E81"/>
  <c r="E80"/>
  <c r="N80"/>
  <c r="N43"/>
  <c r="K88"/>
  <c r="L88"/>
  <c r="N20"/>
  <c r="N25"/>
  <c r="N61"/>
  <c r="N44"/>
  <c r="N81"/>
  <c r="N34"/>
  <c r="F15"/>
  <c r="F14"/>
  <c r="N57"/>
  <c r="J88"/>
  <c r="I49"/>
  <c r="M88"/>
  <c r="N70"/>
  <c r="N19"/>
  <c r="N53"/>
  <c r="N45"/>
  <c r="I14"/>
  <c r="N16"/>
  <c r="N58"/>
  <c r="N18"/>
  <c r="E49"/>
  <c r="H88"/>
  <c r="N50"/>
  <c r="N14"/>
  <c r="N88"/>
  <c r="I88"/>
  <c r="N49"/>
  <c r="E14"/>
  <c r="E88"/>
</calcChain>
</file>

<file path=xl/sharedStrings.xml><?xml version="1.0" encoding="utf-8"?>
<sst xmlns="http://schemas.openxmlformats.org/spreadsheetml/2006/main" count="284" uniqueCount="228">
  <si>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</si>
  <si>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</si>
  <si>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</si>
  <si>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</si>
  <si>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</si>
  <si>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</si>
  <si>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</si>
  <si>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</si>
  <si>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</si>
  <si>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</si>
  <si>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</si>
  <si>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</si>
  <si>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</si>
  <si>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</si>
  <si>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</si>
  <si>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</si>
  <si>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</si>
  <si>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</si>
  <si>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</si>
  <si>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</si>
  <si>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</si>
  <si>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</si>
  <si>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</si>
  <si>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</si>
  <si>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</si>
  <si>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</si>
  <si>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</si>
  <si>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</si>
  <si>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</si>
  <si>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</si>
  <si>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</si>
  <si>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</si>
  <si>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</si>
  <si>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</si>
  <si>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</si>
  <si>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</si>
  <si>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</si>
  <si>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</si>
  <si>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</si>
  <si>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</si>
  <si>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</si>
  <si>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</si>
  <si>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</si>
  <si>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</si>
  <si>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</si>
  <si>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</si>
  <si>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</si>
  <si>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</si>
  <si>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</si>
  <si>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</si>
  <si>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</si>
  <si>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</si>
  <si>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</si>
  <si>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</si>
  <si>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</si>
  <si>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</si>
  <si>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</si>
  <si>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</si>
  <si>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</si>
  <si>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</si>
  <si>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</si>
  <si>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</si>
  <si>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</si>
  <si>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</si>
  <si>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</si>
  <si>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</si>
  <si>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</si>
  <si>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</si>
  <si>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</si>
  <si>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</si>
  <si>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</si>
  <si>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</si>
  <si>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</si>
  <si>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</si>
  <si>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</si>
  <si>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</si>
  <si>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</si>
  <si>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</si>
  <si>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</si>
  <si>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</si>
  <si>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</si>
  <si>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</si>
  <si>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</si>
  <si>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</si>
  <si>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</si>
  <si>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</si>
  <si>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</si>
  <si>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</si>
  <si>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</si>
  <si>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</si>
  <si>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</si>
  <si>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</si>
  <si>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</si>
  <si>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</si>
  <si>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</si>
  <si>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</si>
  <si>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</si>
  <si>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0117670</t>
  </si>
  <si>
    <t>7670</t>
  </si>
  <si>
    <t>Внески до статутного капіталу суб`єктів господарювання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</si>
  <si>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</si>
  <si>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</si>
  <si>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</si>
  <si>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0117693</t>
  </si>
  <si>
    <t>7693</t>
  </si>
  <si>
    <t>Інші заходи, пов`язані з економічною діяльністю</t>
  </si>
  <si>
    <t>0118130</t>
  </si>
  <si>
    <t>0320</t>
  </si>
  <si>
    <t>8130</t>
  </si>
  <si>
    <t>Забезпечення діяльності місцевої пожежної охорони</t>
  </si>
  <si>
    <t>0118230</t>
  </si>
  <si>
    <t>0380</t>
  </si>
  <si>
    <t>8230</t>
  </si>
  <si>
    <t>Інші заходи громадського порядку та безпеки</t>
  </si>
  <si>
    <t>0118311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</si>
  <si>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</si>
  <si>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</si>
  <si>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</si>
  <si>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</si>
  <si>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</si>
  <si>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</si>
  <si>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</si>
  <si>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</si>
  <si>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</si>
  <si>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</si>
  <si>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</si>
  <si>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</si>
  <si>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</si>
  <si>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</si>
  <si>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</si>
  <si>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</si>
  <si>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</si>
  <si>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</si>
  <si>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</si>
  <si>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</si>
  <si>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</si>
  <si>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0611041</t>
  </si>
  <si>
    <t>1041</t>
  </si>
  <si>
    <t>0611061</t>
  </si>
  <si>
    <t>1061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</si>
  <si>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</si>
  <si>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</si>
  <si>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</si>
  <si>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</si>
  <si>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</si>
  <si>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</si>
  <si>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0990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</si>
  <si>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</si>
  <si>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</si>
  <si>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</si>
  <si>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</si>
  <si>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</si>
  <si>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</si>
  <si>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</si>
  <si>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</si>
  <si>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</si>
  <si>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</si>
  <si>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</si>
  <si>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</si>
  <si>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0611200</t>
  </si>
  <si>
    <t>1200</t>
  </si>
  <si>
    <t>0613133</t>
  </si>
  <si>
    <t>3133</t>
  </si>
  <si>
    <t>Інші заходи та заклади молодіжної політики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</si>
  <si>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</si>
  <si>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</si>
  <si>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</si>
  <si>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0614030</t>
  </si>
  <si>
    <t>0824</t>
  </si>
  <si>
    <t>4030</t>
  </si>
  <si>
    <t>Забезпечення діяльності бібліотек</t>
  </si>
  <si>
    <t>0614040</t>
  </si>
  <si>
    <t>0828</t>
  </si>
  <si>
    <t>Забезпечення діяльності палаців i будинків культури, клубів, центрів дозвілля та iнших клубних закладів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</si>
  <si>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</si>
  <si>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</si>
  <si>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</si>
  <si>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</si>
  <si>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0617321</t>
  </si>
  <si>
    <t>0617363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</si>
  <si>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</si>
  <si>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</si>
  <si>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</si>
  <si>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</si>
  <si>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</si>
  <si>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</si>
  <si>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</si>
  <si>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</si>
  <si>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</si>
  <si>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</si>
  <si>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</si>
  <si>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</si>
  <si>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</si>
  <si>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</si>
  <si>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</si>
  <si>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</si>
  <si>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</si>
  <si>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</si>
  <si>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</si>
  <si>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</si>
  <si>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</si>
  <si>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</si>
  <si>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</si>
  <si>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>Інші заходи за рахунок резервного фонду місцевого бюджету</t>
  </si>
  <si>
    <t>Забезпечення діяльності нших  закладівв галузі культури і мистецтва</t>
  </si>
  <si>
    <t>Заходи та роботи з мобілізаційної підготовки місцевого значення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</si>
  <si>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</si>
  <si>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Додаток 2</t>
  </si>
  <si>
    <t>Забезпечення діяльності інших закладів у сфері освіти</t>
  </si>
  <si>
    <t>Надання освіти за рахунок залишків коштів субвенції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</si>
  <si>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Надання освіти за рахунок  субвенції з державного бюджету місцевим бюджетам на надання державної підтримки особам з особливими освітніми потребами</t>
  </si>
  <si>
    <t>0113160</t>
  </si>
  <si>
    <t>Надпння соціальних гарантій фізичним особам, які надають соціальні послуги громадянам похилого віку, особам з інвалідністю, дітям з інвалідністю, хворим,  які не здатні до свмообслуговування і потребують сторонньої допомоги</t>
  </si>
  <si>
    <t>0117110</t>
  </si>
  <si>
    <t>Реалізація програм в галузі сільського господарства</t>
  </si>
  <si>
    <t>0118110</t>
  </si>
  <si>
    <t>Заходи із запобігання та ліквідації надзвичайних ситуацій та наслідків стихійного лиха</t>
  </si>
  <si>
    <t>0611141</t>
  </si>
  <si>
    <t>0611271</t>
  </si>
  <si>
    <t>Співфінансування заходів, що реалізуються за рахунок субвенції з державного бюджету місцевим бюджетам (за спецікальним фондом державного бюджету)</t>
  </si>
  <si>
    <t>Управління "Центи надання адміністративних послуг" та соціального захисту населення</t>
  </si>
  <si>
    <t>0117700</t>
  </si>
  <si>
    <t>0117310</t>
  </si>
  <si>
    <t>Будівництво об'єктів житлово-комунального господарства</t>
  </si>
  <si>
    <t>0611272</t>
  </si>
  <si>
    <t>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</si>
  <si>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</si>
  <si>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видатків місцевого бюджету за 12 місяців  2023 року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</si>
</sst>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1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1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4" fontId="0" fillId="0" borderId="1" xfId="0" quotePrefix="1" applyNumberFormat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2" xfId="0" quotePrefix="1" applyFont="1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quotePrefix="1" applyNumberForma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tabSelected="1" workbookViewId="0">
      <selection activeCell="A6" sqref="A6:N6"/>
    </sheetView>
  </sheetViews>
  <sheetFormatPr defaultRowHeight="12.75"/>
  <cols>
    <col min="1" max="3" width="12" customWidth="1"/>
    <col min="4" max="4" width="40.7109375" customWidth="1"/>
    <col min="5" max="14" width="13.7109375" customWidth="1"/>
  </cols>
  <sheetData>
    <row r="1" spans="1:14">
      <c r="K1" t="s">
        <v>207</v>
      </c>
    </row>
    <row r="2" spans="1:14">
      <c r="J2" s="25"/>
      <c r="K2" s="25"/>
      <c r="L2" s="25"/>
    </row>
    <row r="3" spans="1:14">
      <c r="J3" s="29"/>
      <c r="K3" s="29"/>
      <c r="L3" s="29"/>
    </row>
    <row r="5" spans="1:14">
      <c r="A5" s="30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>
      <c r="A6" s="30" t="s">
        <v>227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>
      <c r="A7" s="20" t="s">
        <v>201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19" t="s">
        <v>202</v>
      </c>
      <c r="N8" s="1" t="s">
        <v>1</v>
      </c>
    </row>
    <row r="9" spans="1:14">
      <c r="A9" s="26" t="s">
        <v>2</v>
      </c>
      <c r="B9" s="26" t="s">
        <v>3</v>
      </c>
      <c r="C9" s="26" t="s">
        <v>4</v>
      </c>
      <c r="D9" s="27" t="s">
        <v>5</v>
      </c>
      <c r="E9" s="27" t="s">
        <v>6</v>
      </c>
      <c r="F9" s="27"/>
      <c r="G9" s="27"/>
      <c r="H9" s="27"/>
      <c r="I9" s="27" t="s">
        <v>13</v>
      </c>
      <c r="J9" s="27"/>
      <c r="K9" s="27"/>
      <c r="L9" s="27"/>
      <c r="M9" s="27"/>
      <c r="N9" s="28" t="s">
        <v>14</v>
      </c>
    </row>
    <row r="10" spans="1:14" ht="12.75" customHeight="1">
      <c r="A10" s="27"/>
      <c r="B10" s="27"/>
      <c r="C10" s="27"/>
      <c r="D10" s="27"/>
      <c r="E10" s="28" t="s">
        <v>7</v>
      </c>
      <c r="F10" s="27" t="s">
        <v>8</v>
      </c>
      <c r="G10" s="27" t="s">
        <v>9</v>
      </c>
      <c r="H10" s="27"/>
      <c r="I10" s="28" t="s">
        <v>7</v>
      </c>
      <c r="J10" s="27" t="s">
        <v>8</v>
      </c>
      <c r="K10" s="27" t="s">
        <v>9</v>
      </c>
      <c r="L10" s="27"/>
      <c r="M10" s="27" t="s">
        <v>12</v>
      </c>
      <c r="N10" s="27"/>
    </row>
    <row r="11" spans="1:14">
      <c r="A11" s="27"/>
      <c r="B11" s="27"/>
      <c r="C11" s="27"/>
      <c r="D11" s="27"/>
      <c r="E11" s="27"/>
      <c r="F11" s="27"/>
      <c r="G11" s="27" t="s">
        <v>10</v>
      </c>
      <c r="H11" s="27" t="s">
        <v>11</v>
      </c>
      <c r="I11" s="27"/>
      <c r="J11" s="27"/>
      <c r="K11" s="27" t="s">
        <v>10</v>
      </c>
      <c r="L11" s="27" t="s">
        <v>11</v>
      </c>
      <c r="M11" s="27"/>
      <c r="N11" s="27"/>
    </row>
    <row r="12" spans="1:14" ht="44.2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5">
        <v>10</v>
      </c>
      <c r="J13" s="4">
        <v>12</v>
      </c>
      <c r="K13" s="4">
        <v>13</v>
      </c>
      <c r="L13" s="4">
        <v>14</v>
      </c>
      <c r="M13" s="4">
        <v>15</v>
      </c>
      <c r="N13" s="5">
        <v>16</v>
      </c>
    </row>
    <row r="14" spans="1:14">
      <c r="A14" s="6" t="s">
        <v>15</v>
      </c>
      <c r="B14" s="7"/>
      <c r="C14" s="8"/>
      <c r="D14" s="9" t="s">
        <v>16</v>
      </c>
      <c r="E14" s="10">
        <f t="shared" ref="E14:M14" si="0">E15</f>
        <v>53199773.829999991</v>
      </c>
      <c r="F14" s="11">
        <f t="shared" si="0"/>
        <v>53199773.829999991</v>
      </c>
      <c r="G14" s="11">
        <f t="shared" si="0"/>
        <v>20034769.350000001</v>
      </c>
      <c r="H14" s="11">
        <f t="shared" si="0"/>
        <v>1429236.1300000001</v>
      </c>
      <c r="I14" s="10">
        <f t="shared" si="0"/>
        <v>13253125</v>
      </c>
      <c r="J14" s="11">
        <f t="shared" si="0"/>
        <v>2314524.06</v>
      </c>
      <c r="K14" s="11">
        <f t="shared" si="0"/>
        <v>48422.64</v>
      </c>
      <c r="L14" s="11">
        <f t="shared" si="0"/>
        <v>0</v>
      </c>
      <c r="M14" s="11">
        <f t="shared" si="0"/>
        <v>10903958.539999999</v>
      </c>
      <c r="N14" s="10">
        <f>N15</f>
        <v>66452898.829999998</v>
      </c>
    </row>
    <row r="15" spans="1:14">
      <c r="A15" s="6" t="s">
        <v>17</v>
      </c>
      <c r="B15" s="7"/>
      <c r="C15" s="8"/>
      <c r="D15" s="9" t="s">
        <v>16</v>
      </c>
      <c r="E15" s="10">
        <f>F15</f>
        <v>53199773.829999991</v>
      </c>
      <c r="F15" s="11">
        <f>F16+F17+F18+F19+F20+F21+F22+F23+F24+F25+F26+F27+F28+F29+F30+F31+F32+F33+F34+F35+F37+F38+F39+F40+F41+F42+F43+F44+F45+F46+F47+F48</f>
        <v>53199773.829999991</v>
      </c>
      <c r="G15" s="11">
        <f t="shared" ref="G15:M15" si="1">G16+G17+G18+G19+G20+G21+G22+G23+G24+G26+G27+G28+G29+G30+G31+G32+G33+G35+G37+G38+G39+G40+G41+G42+G44+G45+G46+G47+G48</f>
        <v>20034769.350000001</v>
      </c>
      <c r="H15" s="11">
        <f t="shared" si="1"/>
        <v>1429236.1300000001</v>
      </c>
      <c r="I15" s="10">
        <f>I16+I17+I18+I19+I20+I21+I22+I23+I24+I25+I26+I27+I28+I29+I30+I31+I32+I33+I34+I35+I36+I37+I38+I39+I40+I41+I42+I43+I44+I45+I46+I47+I48</f>
        <v>13253125</v>
      </c>
      <c r="J15" s="11">
        <f t="shared" si="1"/>
        <v>2314524.06</v>
      </c>
      <c r="K15" s="11">
        <f t="shared" si="1"/>
        <v>48422.64</v>
      </c>
      <c r="L15" s="11">
        <f t="shared" si="1"/>
        <v>0</v>
      </c>
      <c r="M15" s="11">
        <f t="shared" si="1"/>
        <v>10903958.539999999</v>
      </c>
      <c r="N15" s="10">
        <f>N16+N17+N18+N19+N20+N21+N22+N23+N24+N25+N26+N27+N28+N29+N30+N31+N32+N33+N34+N35+N36+N37+N38+N39+N40+N41+N42+N43+N44+N45+N46+N47+N48</f>
        <v>66452898.829999998</v>
      </c>
    </row>
    <row r="16" spans="1:14" ht="63.75">
      <c r="A16" s="12" t="s">
        <v>18</v>
      </c>
      <c r="B16" s="12" t="s">
        <v>20</v>
      </c>
      <c r="C16" s="13" t="s">
        <v>19</v>
      </c>
      <c r="D16" s="14" t="s">
        <v>21</v>
      </c>
      <c r="E16" s="15">
        <f>F16</f>
        <v>17888541.109999999</v>
      </c>
      <c r="F16" s="16">
        <v>17888541.109999999</v>
      </c>
      <c r="G16" s="16">
        <v>13315451.07</v>
      </c>
      <c r="H16" s="16">
        <v>1034494.71</v>
      </c>
      <c r="I16" s="15">
        <f>J16+M16</f>
        <v>729566.94</v>
      </c>
      <c r="J16" s="16">
        <v>656570.93999999994</v>
      </c>
      <c r="K16" s="16">
        <v>0</v>
      </c>
      <c r="L16" s="16">
        <v>0</v>
      </c>
      <c r="M16" s="16">
        <v>72996</v>
      </c>
      <c r="N16" s="15">
        <f>I16+E16</f>
        <v>18618108.050000001</v>
      </c>
    </row>
    <row r="17" spans="1:14">
      <c r="A17" s="12" t="s">
        <v>22</v>
      </c>
      <c r="B17" s="12" t="s">
        <v>24</v>
      </c>
      <c r="C17" s="13" t="s">
        <v>23</v>
      </c>
      <c r="D17" s="14" t="s">
        <v>25</v>
      </c>
      <c r="E17" s="15">
        <f t="shared" ref="E17:E28" si="2">F17</f>
        <v>399283.49</v>
      </c>
      <c r="F17" s="16">
        <v>399283.49</v>
      </c>
      <c r="G17" s="16">
        <v>0</v>
      </c>
      <c r="H17" s="16">
        <v>0</v>
      </c>
      <c r="I17" s="15">
        <v>0</v>
      </c>
      <c r="J17" s="16">
        <v>0</v>
      </c>
      <c r="K17" s="16">
        <v>0</v>
      </c>
      <c r="L17" s="16">
        <v>0</v>
      </c>
      <c r="M17" s="16">
        <v>0</v>
      </c>
      <c r="N17" s="15">
        <f t="shared" ref="N17:N49" si="3">E17+I17</f>
        <v>399283.49</v>
      </c>
    </row>
    <row r="18" spans="1:14">
      <c r="A18" s="12" t="s">
        <v>26</v>
      </c>
      <c r="B18" s="12" t="s">
        <v>28</v>
      </c>
      <c r="C18" s="13" t="s">
        <v>27</v>
      </c>
      <c r="D18" s="14" t="s">
        <v>29</v>
      </c>
      <c r="E18" s="15">
        <f t="shared" si="2"/>
        <v>0</v>
      </c>
      <c r="F18" s="16">
        <v>0</v>
      </c>
      <c r="G18" s="16">
        <v>0</v>
      </c>
      <c r="H18" s="16">
        <v>0</v>
      </c>
      <c r="I18" s="15">
        <f>J18</f>
        <v>0</v>
      </c>
      <c r="J18" s="16">
        <v>0</v>
      </c>
      <c r="K18" s="16">
        <v>0</v>
      </c>
      <c r="L18" s="16">
        <v>0</v>
      </c>
      <c r="M18" s="16">
        <v>0</v>
      </c>
      <c r="N18" s="15">
        <f t="shared" si="3"/>
        <v>0</v>
      </c>
    </row>
    <row r="19" spans="1:14" ht="25.5">
      <c r="A19" s="12" t="s">
        <v>30</v>
      </c>
      <c r="B19" s="12" t="s">
        <v>32</v>
      </c>
      <c r="C19" s="13" t="s">
        <v>31</v>
      </c>
      <c r="D19" s="14" t="s">
        <v>33</v>
      </c>
      <c r="E19" s="15">
        <f t="shared" si="2"/>
        <v>5556225.1699999999</v>
      </c>
      <c r="F19" s="16">
        <v>5556225.1699999999</v>
      </c>
      <c r="G19" s="16">
        <v>0</v>
      </c>
      <c r="H19" s="16">
        <v>0</v>
      </c>
      <c r="I19" s="15">
        <f>M19</f>
        <v>4090136.19</v>
      </c>
      <c r="J19" s="16">
        <v>0</v>
      </c>
      <c r="K19" s="16">
        <v>0</v>
      </c>
      <c r="L19" s="16">
        <v>0</v>
      </c>
      <c r="M19" s="16">
        <v>4090136.19</v>
      </c>
      <c r="N19" s="15">
        <f t="shared" si="3"/>
        <v>9646361.3599999994</v>
      </c>
    </row>
    <row r="20" spans="1:14" ht="38.25">
      <c r="A20" s="12" t="s">
        <v>34</v>
      </c>
      <c r="B20" s="12" t="s">
        <v>36</v>
      </c>
      <c r="C20" s="13" t="s">
        <v>35</v>
      </c>
      <c r="D20" s="14" t="s">
        <v>37</v>
      </c>
      <c r="E20" s="15">
        <f t="shared" si="2"/>
        <v>3141564.15</v>
      </c>
      <c r="F20" s="15">
        <v>3141564.15</v>
      </c>
      <c r="G20" s="16">
        <v>0</v>
      </c>
      <c r="H20" s="16">
        <v>0</v>
      </c>
      <c r="I20" s="15">
        <f>J20</f>
        <v>0</v>
      </c>
      <c r="J20" s="16">
        <v>0</v>
      </c>
      <c r="K20" s="16">
        <v>0</v>
      </c>
      <c r="L20" s="16">
        <v>0</v>
      </c>
      <c r="M20" s="16">
        <v>0</v>
      </c>
      <c r="N20" s="15">
        <f t="shared" si="3"/>
        <v>3141564.15</v>
      </c>
    </row>
    <row r="21" spans="1:14" ht="25.5">
      <c r="A21" s="12" t="s">
        <v>38</v>
      </c>
      <c r="B21" s="12" t="s">
        <v>40</v>
      </c>
      <c r="C21" s="13" t="s">
        <v>39</v>
      </c>
      <c r="D21" s="14" t="s">
        <v>41</v>
      </c>
      <c r="E21" s="15">
        <f t="shared" si="2"/>
        <v>0</v>
      </c>
      <c r="F21" s="15">
        <f>H21</f>
        <v>0</v>
      </c>
      <c r="G21" s="16">
        <v>0</v>
      </c>
      <c r="H21" s="15">
        <v>0</v>
      </c>
      <c r="I21" s="15">
        <v>0</v>
      </c>
      <c r="J21" s="16">
        <v>0</v>
      </c>
      <c r="K21" s="16">
        <v>0</v>
      </c>
      <c r="L21" s="16">
        <v>0</v>
      </c>
      <c r="M21" s="16">
        <v>0</v>
      </c>
      <c r="N21" s="15">
        <f t="shared" si="3"/>
        <v>0</v>
      </c>
    </row>
    <row r="22" spans="1:14" ht="38.25">
      <c r="A22" s="12" t="s">
        <v>42</v>
      </c>
      <c r="B22" s="12" t="s">
        <v>44</v>
      </c>
      <c r="C22" s="13" t="s">
        <v>43</v>
      </c>
      <c r="D22" s="14" t="s">
        <v>45</v>
      </c>
      <c r="E22" s="15">
        <f t="shared" si="2"/>
        <v>18810.2</v>
      </c>
      <c r="F22" s="16">
        <v>18810.2</v>
      </c>
      <c r="G22" s="16">
        <v>0</v>
      </c>
      <c r="H22" s="16">
        <v>0</v>
      </c>
      <c r="I22" s="15">
        <v>0</v>
      </c>
      <c r="J22" s="16">
        <v>0</v>
      </c>
      <c r="K22" s="16">
        <v>0</v>
      </c>
      <c r="L22" s="16">
        <v>0</v>
      </c>
      <c r="M22" s="16">
        <v>0</v>
      </c>
      <c r="N22" s="15">
        <f t="shared" si="3"/>
        <v>18810.2</v>
      </c>
    </row>
    <row r="23" spans="1:14" ht="51">
      <c r="A23" s="12" t="s">
        <v>46</v>
      </c>
      <c r="B23" s="12" t="s">
        <v>48</v>
      </c>
      <c r="C23" s="13" t="s">
        <v>47</v>
      </c>
      <c r="D23" s="14" t="s">
        <v>49</v>
      </c>
      <c r="E23" s="15">
        <f t="shared" si="2"/>
        <v>7235690.4900000002</v>
      </c>
      <c r="F23" s="15">
        <v>7235690.4900000002</v>
      </c>
      <c r="G23" s="16">
        <v>5369009.21</v>
      </c>
      <c r="H23" s="16">
        <v>359887.12</v>
      </c>
      <c r="I23" s="15">
        <f>J23</f>
        <v>639284.42000000004</v>
      </c>
      <c r="J23" s="16">
        <v>639284.42000000004</v>
      </c>
      <c r="K23" s="16">
        <v>7725.73</v>
      </c>
      <c r="L23" s="16">
        <v>0</v>
      </c>
      <c r="M23" s="16">
        <v>0</v>
      </c>
      <c r="N23" s="15">
        <f t="shared" si="3"/>
        <v>7874974.9100000001</v>
      </c>
    </row>
    <row r="24" spans="1:14" ht="25.5">
      <c r="A24" s="12" t="s">
        <v>50</v>
      </c>
      <c r="B24" s="12" t="s">
        <v>52</v>
      </c>
      <c r="C24" s="13" t="s">
        <v>51</v>
      </c>
      <c r="D24" s="14" t="s">
        <v>53</v>
      </c>
      <c r="E24" s="15">
        <f t="shared" si="2"/>
        <v>890562.61</v>
      </c>
      <c r="F24" s="15">
        <v>890562.61</v>
      </c>
      <c r="G24" s="16">
        <v>684999.86</v>
      </c>
      <c r="H24" s="16">
        <v>28600.2</v>
      </c>
      <c r="I24" s="15">
        <f>J24+M24</f>
        <v>0</v>
      </c>
      <c r="J24" s="16">
        <v>0</v>
      </c>
      <c r="K24" s="16">
        <v>0</v>
      </c>
      <c r="L24" s="16">
        <v>0</v>
      </c>
      <c r="M24" s="16">
        <v>0</v>
      </c>
      <c r="N24" s="15">
        <f t="shared" si="3"/>
        <v>890562.61</v>
      </c>
    </row>
    <row r="25" spans="1:14" ht="76.5">
      <c r="A25" s="21" t="s">
        <v>211</v>
      </c>
      <c r="B25" s="12">
        <v>3160</v>
      </c>
      <c r="C25" s="13"/>
      <c r="D25" s="16" t="s">
        <v>212</v>
      </c>
      <c r="E25" s="15">
        <f t="shared" si="2"/>
        <v>265502.03000000003</v>
      </c>
      <c r="F25" s="15">
        <v>265502.03000000003</v>
      </c>
      <c r="G25" s="16">
        <v>0</v>
      </c>
      <c r="H25" s="16">
        <v>0</v>
      </c>
      <c r="I25" s="15">
        <f>J25+K25+L25+M25</f>
        <v>0</v>
      </c>
      <c r="J25" s="16">
        <v>0</v>
      </c>
      <c r="K25" s="16">
        <v>0</v>
      </c>
      <c r="L25" s="16">
        <v>0</v>
      </c>
      <c r="M25" s="16">
        <v>0</v>
      </c>
      <c r="N25" s="15">
        <f>I25+E25</f>
        <v>265502.03000000003</v>
      </c>
    </row>
    <row r="26" spans="1:14">
      <c r="A26" s="12" t="s">
        <v>54</v>
      </c>
      <c r="B26" s="12" t="s">
        <v>56</v>
      </c>
      <c r="C26" s="13" t="s">
        <v>55</v>
      </c>
      <c r="D26" s="14" t="s">
        <v>57</v>
      </c>
      <c r="E26" s="15">
        <f t="shared" si="2"/>
        <v>199011.21</v>
      </c>
      <c r="F26" s="15">
        <v>199011.21</v>
      </c>
      <c r="G26" s="16">
        <v>162787.76</v>
      </c>
      <c r="H26" s="16">
        <v>0</v>
      </c>
      <c r="I26" s="15">
        <f>J26</f>
        <v>49752.79</v>
      </c>
      <c r="J26" s="16">
        <v>49752.79</v>
      </c>
      <c r="K26" s="16">
        <v>40696.910000000003</v>
      </c>
      <c r="L26" s="16">
        <v>0</v>
      </c>
      <c r="M26" s="16">
        <v>0</v>
      </c>
      <c r="N26" s="15">
        <f t="shared" si="3"/>
        <v>248764</v>
      </c>
    </row>
    <row r="27" spans="1:14" ht="25.5">
      <c r="A27" s="12" t="s">
        <v>58</v>
      </c>
      <c r="B27" s="12" t="s">
        <v>60</v>
      </c>
      <c r="C27" s="13" t="s">
        <v>59</v>
      </c>
      <c r="D27" s="14" t="s">
        <v>61</v>
      </c>
      <c r="E27" s="15">
        <f t="shared" si="2"/>
        <v>2164875</v>
      </c>
      <c r="F27" s="15">
        <v>2164875</v>
      </c>
      <c r="G27" s="16">
        <v>0</v>
      </c>
      <c r="H27" s="16">
        <v>0</v>
      </c>
      <c r="I27" s="15">
        <v>0</v>
      </c>
      <c r="J27" s="16">
        <v>0</v>
      </c>
      <c r="K27" s="16">
        <v>0</v>
      </c>
      <c r="L27" s="16">
        <v>0</v>
      </c>
      <c r="M27" s="16">
        <v>0</v>
      </c>
      <c r="N27" s="15">
        <f t="shared" si="3"/>
        <v>2164875</v>
      </c>
    </row>
    <row r="28" spans="1:14">
      <c r="A28" s="12" t="s">
        <v>62</v>
      </c>
      <c r="B28" s="12" t="s">
        <v>64</v>
      </c>
      <c r="C28" s="13" t="s">
        <v>63</v>
      </c>
      <c r="D28" s="14" t="s">
        <v>65</v>
      </c>
      <c r="E28" s="15">
        <f t="shared" si="2"/>
        <v>143907.5</v>
      </c>
      <c r="F28" s="15">
        <v>143907.5</v>
      </c>
      <c r="G28" s="16">
        <v>0</v>
      </c>
      <c r="H28" s="16">
        <v>0</v>
      </c>
      <c r="I28" s="15">
        <v>0</v>
      </c>
      <c r="J28" s="16">
        <v>0</v>
      </c>
      <c r="K28" s="16">
        <v>0</v>
      </c>
      <c r="L28" s="16">
        <v>0</v>
      </c>
      <c r="M28" s="16">
        <v>0</v>
      </c>
      <c r="N28" s="15">
        <f t="shared" si="3"/>
        <v>143907.5</v>
      </c>
    </row>
    <row r="29" spans="1:14" ht="51">
      <c r="A29" s="12" t="s">
        <v>66</v>
      </c>
      <c r="B29" s="12" t="s">
        <v>68</v>
      </c>
      <c r="C29" s="13" t="s">
        <v>67</v>
      </c>
      <c r="D29" s="14" t="s">
        <v>69</v>
      </c>
      <c r="E29" s="15">
        <v>0</v>
      </c>
      <c r="F29" s="16">
        <v>0</v>
      </c>
      <c r="G29" s="16">
        <v>0</v>
      </c>
      <c r="H29" s="16">
        <v>0</v>
      </c>
      <c r="I29" s="15">
        <v>0</v>
      </c>
      <c r="J29" s="16">
        <v>0</v>
      </c>
      <c r="K29" s="16">
        <v>0</v>
      </c>
      <c r="L29" s="16">
        <v>0</v>
      </c>
      <c r="M29" s="16">
        <v>0</v>
      </c>
      <c r="N29" s="15">
        <f t="shared" si="3"/>
        <v>0</v>
      </c>
    </row>
    <row r="30" spans="1:14" ht="25.5">
      <c r="A30" s="12" t="s">
        <v>70</v>
      </c>
      <c r="B30" s="12" t="s">
        <v>72</v>
      </c>
      <c r="C30" s="13" t="s">
        <v>71</v>
      </c>
      <c r="D30" s="14" t="s">
        <v>73</v>
      </c>
      <c r="E30" s="15">
        <f t="shared" ref="E30:E35" si="4">F30</f>
        <v>1019797.5</v>
      </c>
      <c r="F30" s="16">
        <v>1019797.5</v>
      </c>
      <c r="G30" s="16">
        <v>0</v>
      </c>
      <c r="H30" s="16">
        <v>0</v>
      </c>
      <c r="I30" s="15">
        <v>0</v>
      </c>
      <c r="J30" s="16">
        <v>0</v>
      </c>
      <c r="K30" s="16">
        <v>0</v>
      </c>
      <c r="L30" s="16">
        <v>0</v>
      </c>
      <c r="M30" s="16">
        <v>0</v>
      </c>
      <c r="N30" s="15">
        <f t="shared" si="3"/>
        <v>1019797.5</v>
      </c>
    </row>
    <row r="31" spans="1:14" ht="25.5">
      <c r="A31" s="12" t="s">
        <v>74</v>
      </c>
      <c r="B31" s="12" t="s">
        <v>75</v>
      </c>
      <c r="C31" s="13" t="s">
        <v>71</v>
      </c>
      <c r="D31" s="14" t="s">
        <v>76</v>
      </c>
      <c r="E31" s="15">
        <f t="shared" si="4"/>
        <v>1491416.72</v>
      </c>
      <c r="F31" s="15">
        <v>1491416.72</v>
      </c>
      <c r="G31" s="16">
        <v>0</v>
      </c>
      <c r="H31" s="16">
        <v>6254.1</v>
      </c>
      <c r="I31" s="15">
        <v>0</v>
      </c>
      <c r="J31" s="16">
        <v>0</v>
      </c>
      <c r="K31" s="16">
        <v>0</v>
      </c>
      <c r="L31" s="16">
        <v>0</v>
      </c>
      <c r="M31" s="16">
        <v>0</v>
      </c>
      <c r="N31" s="15">
        <f t="shared" si="3"/>
        <v>1491416.72</v>
      </c>
    </row>
    <row r="32" spans="1:14" ht="25.5">
      <c r="A32" s="12" t="s">
        <v>77</v>
      </c>
      <c r="B32" s="12" t="s">
        <v>78</v>
      </c>
      <c r="C32" s="13" t="s">
        <v>71</v>
      </c>
      <c r="D32" s="14" t="s">
        <v>79</v>
      </c>
      <c r="E32" s="15">
        <f t="shared" si="4"/>
        <v>6431.6</v>
      </c>
      <c r="F32" s="15">
        <v>6431.6</v>
      </c>
      <c r="G32" s="16">
        <v>0</v>
      </c>
      <c r="H32" s="16">
        <v>0</v>
      </c>
      <c r="I32" s="15">
        <v>0</v>
      </c>
      <c r="J32" s="16">
        <v>0</v>
      </c>
      <c r="K32" s="16">
        <v>0</v>
      </c>
      <c r="L32" s="16">
        <v>0</v>
      </c>
      <c r="M32" s="16">
        <v>0</v>
      </c>
      <c r="N32" s="15">
        <f t="shared" si="3"/>
        <v>6431.6</v>
      </c>
    </row>
    <row r="33" spans="1:14">
      <c r="A33" s="12" t="s">
        <v>80</v>
      </c>
      <c r="B33" s="12" t="s">
        <v>81</v>
      </c>
      <c r="C33" s="13" t="s">
        <v>71</v>
      </c>
      <c r="D33" s="14" t="s">
        <v>82</v>
      </c>
      <c r="E33" s="15">
        <f t="shared" si="4"/>
        <v>7643480.9299999997</v>
      </c>
      <c r="F33" s="15">
        <v>7643480.9299999997</v>
      </c>
      <c r="G33" s="16">
        <v>0</v>
      </c>
      <c r="H33" s="16">
        <v>0</v>
      </c>
      <c r="I33" s="15">
        <f>J33</f>
        <v>0</v>
      </c>
      <c r="J33" s="15">
        <v>0</v>
      </c>
      <c r="K33" s="16">
        <v>0</v>
      </c>
      <c r="L33" s="16">
        <v>0</v>
      </c>
      <c r="M33" s="16">
        <v>0</v>
      </c>
      <c r="N33" s="15">
        <f t="shared" si="3"/>
        <v>7643480.9299999997</v>
      </c>
    </row>
    <row r="34" spans="1:14" ht="25.5">
      <c r="A34" s="21" t="s">
        <v>213</v>
      </c>
      <c r="B34" s="12">
        <v>7110</v>
      </c>
      <c r="C34" s="13"/>
      <c r="D34" s="16" t="s">
        <v>214</v>
      </c>
      <c r="E34" s="15">
        <f t="shared" si="4"/>
        <v>543200</v>
      </c>
      <c r="F34" s="15">
        <v>543200</v>
      </c>
      <c r="G34" s="16">
        <v>0</v>
      </c>
      <c r="H34" s="16">
        <v>0</v>
      </c>
      <c r="I34" s="15">
        <f>J34+K34+L34+M34</f>
        <v>0</v>
      </c>
      <c r="J34" s="15">
        <v>0</v>
      </c>
      <c r="K34" s="16">
        <v>0</v>
      </c>
      <c r="L34" s="16">
        <v>0</v>
      </c>
      <c r="M34" s="16">
        <v>0</v>
      </c>
      <c r="N34" s="15">
        <f t="shared" si="3"/>
        <v>543200</v>
      </c>
    </row>
    <row r="35" spans="1:14">
      <c r="A35" s="12" t="s">
        <v>83</v>
      </c>
      <c r="B35" s="12" t="s">
        <v>85</v>
      </c>
      <c r="C35" s="13" t="s">
        <v>84</v>
      </c>
      <c r="D35" s="14" t="s">
        <v>86</v>
      </c>
      <c r="E35" s="15">
        <f t="shared" si="4"/>
        <v>115799</v>
      </c>
      <c r="F35" s="15">
        <v>115799</v>
      </c>
      <c r="G35" s="16">
        <v>0</v>
      </c>
      <c r="H35" s="16">
        <v>0</v>
      </c>
      <c r="I35" s="15">
        <v>0</v>
      </c>
      <c r="J35" s="16">
        <v>0</v>
      </c>
      <c r="K35" s="16">
        <v>0</v>
      </c>
      <c r="L35" s="16">
        <v>0</v>
      </c>
      <c r="M35" s="16">
        <v>0</v>
      </c>
      <c r="N35" s="15">
        <f t="shared" si="3"/>
        <v>115799</v>
      </c>
    </row>
    <row r="36" spans="1:14" ht="25.5">
      <c r="A36" s="22" t="s">
        <v>222</v>
      </c>
      <c r="B36" s="22">
        <v>7310</v>
      </c>
      <c r="C36" s="22"/>
      <c r="D36" s="14" t="s">
        <v>223</v>
      </c>
      <c r="E36" s="15">
        <f>F36</f>
        <v>0</v>
      </c>
      <c r="F36" s="15">
        <v>0</v>
      </c>
      <c r="G36" s="16">
        <v>0</v>
      </c>
      <c r="H36" s="16">
        <v>0</v>
      </c>
      <c r="I36" s="15">
        <f>J36+K36+L36+M36</f>
        <v>34642.400000000001</v>
      </c>
      <c r="J36" s="16">
        <v>0</v>
      </c>
      <c r="K36" s="16">
        <v>0</v>
      </c>
      <c r="L36" s="16">
        <v>0</v>
      </c>
      <c r="M36" s="16">
        <v>34642.400000000001</v>
      </c>
      <c r="N36" s="15">
        <f>E36+I36</f>
        <v>34642.400000000001</v>
      </c>
    </row>
    <row r="37" spans="1:14" ht="51">
      <c r="A37" s="22" t="s">
        <v>221</v>
      </c>
      <c r="B37" s="12">
        <v>7700</v>
      </c>
      <c r="C37" s="21" t="s">
        <v>23</v>
      </c>
      <c r="D37" s="16" t="s">
        <v>206</v>
      </c>
      <c r="E37" s="15">
        <v>0</v>
      </c>
      <c r="F37" s="16">
        <v>0</v>
      </c>
      <c r="G37" s="16">
        <v>0</v>
      </c>
      <c r="H37" s="16">
        <v>0</v>
      </c>
      <c r="I37" s="15">
        <f>J37+M37</f>
        <v>6972855.8100000005</v>
      </c>
      <c r="J37" s="16">
        <v>910345.91</v>
      </c>
      <c r="K37" s="16">
        <v>0</v>
      </c>
      <c r="L37" s="16">
        <v>0</v>
      </c>
      <c r="M37" s="16">
        <v>6062509.9000000004</v>
      </c>
      <c r="N37" s="15">
        <f t="shared" si="3"/>
        <v>6972855.8100000005</v>
      </c>
    </row>
    <row r="38" spans="1:14" ht="38.25">
      <c r="A38" s="12" t="s">
        <v>90</v>
      </c>
      <c r="B38" s="12" t="s">
        <v>92</v>
      </c>
      <c r="C38" s="13" t="s">
        <v>91</v>
      </c>
      <c r="D38" s="14" t="s">
        <v>93</v>
      </c>
      <c r="E38" s="15">
        <f>F38</f>
        <v>1983395.6</v>
      </c>
      <c r="F38" s="15">
        <v>1983395.6</v>
      </c>
      <c r="G38" s="16">
        <v>0</v>
      </c>
      <c r="H38" s="16">
        <v>0</v>
      </c>
      <c r="I38" s="15">
        <f>M38</f>
        <v>0</v>
      </c>
      <c r="J38" s="16">
        <v>0</v>
      </c>
      <c r="K38" s="16">
        <v>0</v>
      </c>
      <c r="L38" s="16">
        <v>0</v>
      </c>
      <c r="M38" s="16">
        <v>0</v>
      </c>
      <c r="N38" s="15">
        <f t="shared" si="3"/>
        <v>1983395.6</v>
      </c>
    </row>
    <row r="39" spans="1:14" ht="38.25">
      <c r="A39" s="12" t="s">
        <v>94</v>
      </c>
      <c r="B39" s="12" t="s">
        <v>95</v>
      </c>
      <c r="C39" s="13" t="s">
        <v>91</v>
      </c>
      <c r="D39" s="14" t="s">
        <v>96</v>
      </c>
      <c r="E39" s="15">
        <v>0</v>
      </c>
      <c r="F39" s="16">
        <v>0</v>
      </c>
      <c r="G39" s="16">
        <v>0</v>
      </c>
      <c r="H39" s="16">
        <v>0</v>
      </c>
      <c r="I39" s="15">
        <f>M39</f>
        <v>0</v>
      </c>
      <c r="J39" s="16">
        <v>0</v>
      </c>
      <c r="K39" s="16">
        <v>0</v>
      </c>
      <c r="L39" s="16">
        <v>0</v>
      </c>
      <c r="M39" s="16">
        <v>0</v>
      </c>
      <c r="N39" s="15">
        <f t="shared" si="3"/>
        <v>0</v>
      </c>
    </row>
    <row r="40" spans="1:14" ht="25.5">
      <c r="A40" s="12" t="s">
        <v>97</v>
      </c>
      <c r="B40" s="12" t="s">
        <v>98</v>
      </c>
      <c r="C40" s="13" t="s">
        <v>87</v>
      </c>
      <c r="D40" s="14" t="s">
        <v>99</v>
      </c>
      <c r="E40" s="15">
        <v>0</v>
      </c>
      <c r="F40" s="16">
        <v>0</v>
      </c>
      <c r="G40" s="16">
        <v>0</v>
      </c>
      <c r="H40" s="16">
        <v>0</v>
      </c>
      <c r="I40" s="15">
        <f>M40</f>
        <v>97800</v>
      </c>
      <c r="J40" s="16">
        <v>0</v>
      </c>
      <c r="K40" s="16">
        <v>0</v>
      </c>
      <c r="L40" s="16">
        <v>0</v>
      </c>
      <c r="M40" s="16">
        <v>97800</v>
      </c>
      <c r="N40" s="15">
        <f t="shared" si="3"/>
        <v>97800</v>
      </c>
    </row>
    <row r="41" spans="1:14" ht="89.25">
      <c r="A41" s="12" t="s">
        <v>100</v>
      </c>
      <c r="B41" s="12" t="s">
        <v>101</v>
      </c>
      <c r="C41" s="13" t="s">
        <v>87</v>
      </c>
      <c r="D41" s="14" t="s">
        <v>102</v>
      </c>
      <c r="E41" s="15">
        <v>0</v>
      </c>
      <c r="F41" s="16">
        <v>0</v>
      </c>
      <c r="G41" s="16">
        <v>0</v>
      </c>
      <c r="H41" s="16">
        <v>0</v>
      </c>
      <c r="I41" s="15">
        <v>0</v>
      </c>
      <c r="J41" s="16">
        <v>0</v>
      </c>
      <c r="K41" s="16">
        <v>0</v>
      </c>
      <c r="L41" s="16">
        <v>0</v>
      </c>
      <c r="M41" s="16">
        <v>0</v>
      </c>
      <c r="N41" s="15">
        <f t="shared" si="3"/>
        <v>0</v>
      </c>
    </row>
    <row r="42" spans="1:14" ht="25.5">
      <c r="A42" s="12" t="s">
        <v>103</v>
      </c>
      <c r="B42" s="12" t="s">
        <v>104</v>
      </c>
      <c r="C42" s="13" t="s">
        <v>87</v>
      </c>
      <c r="D42" s="14" t="s">
        <v>105</v>
      </c>
      <c r="E42" s="15">
        <f>F42</f>
        <v>1766840.08</v>
      </c>
      <c r="F42" s="15">
        <v>1766840.08</v>
      </c>
      <c r="G42" s="16">
        <v>0</v>
      </c>
      <c r="H42" s="16">
        <v>0</v>
      </c>
      <c r="I42" s="15">
        <f>M42+L42+K42+J42</f>
        <v>472819</v>
      </c>
      <c r="J42" s="16">
        <v>0</v>
      </c>
      <c r="K42" s="16">
        <v>0</v>
      </c>
      <c r="L42" s="16">
        <v>0</v>
      </c>
      <c r="M42" s="16">
        <v>472819</v>
      </c>
      <c r="N42" s="15">
        <f t="shared" si="3"/>
        <v>2239659.08</v>
      </c>
    </row>
    <row r="43" spans="1:14" ht="38.25">
      <c r="A43" s="21" t="s">
        <v>215</v>
      </c>
      <c r="B43" s="12">
        <v>8110</v>
      </c>
      <c r="C43" s="13"/>
      <c r="D43" s="16" t="s">
        <v>216</v>
      </c>
      <c r="E43" s="15">
        <f>F43+G43+H43</f>
        <v>3388.75</v>
      </c>
      <c r="F43" s="15">
        <v>3388.75</v>
      </c>
      <c r="G43" s="16">
        <v>0</v>
      </c>
      <c r="H43" s="16">
        <v>0</v>
      </c>
      <c r="I43" s="15">
        <f>J43+K43+L43+M43</f>
        <v>0</v>
      </c>
      <c r="J43" s="16">
        <v>0</v>
      </c>
      <c r="K43" s="16">
        <v>0</v>
      </c>
      <c r="L43" s="16">
        <v>0</v>
      </c>
      <c r="M43" s="16">
        <v>0</v>
      </c>
      <c r="N43" s="15">
        <f>I43+E43</f>
        <v>3388.75</v>
      </c>
    </row>
    <row r="44" spans="1:14" ht="25.5">
      <c r="A44" s="12" t="s">
        <v>106</v>
      </c>
      <c r="B44" s="12" t="s">
        <v>108</v>
      </c>
      <c r="C44" s="13" t="s">
        <v>107</v>
      </c>
      <c r="D44" s="14" t="s">
        <v>109</v>
      </c>
      <c r="E44" s="15">
        <f>F44</f>
        <v>637251.68999999994</v>
      </c>
      <c r="F44" s="15">
        <v>637251.68999999994</v>
      </c>
      <c r="G44" s="16">
        <v>502521.45</v>
      </c>
      <c r="H44" s="16">
        <v>0</v>
      </c>
      <c r="I44" s="15">
        <f>J44+K44+L44+M44</f>
        <v>107697.45</v>
      </c>
      <c r="J44" s="16">
        <v>0</v>
      </c>
      <c r="K44" s="16">
        <v>0</v>
      </c>
      <c r="L44" s="16">
        <v>0</v>
      </c>
      <c r="M44" s="16">
        <v>107697.45</v>
      </c>
      <c r="N44" s="15">
        <f t="shared" si="3"/>
        <v>744949.1399999999</v>
      </c>
    </row>
    <row r="45" spans="1:14">
      <c r="A45" s="12" t="s">
        <v>110</v>
      </c>
      <c r="B45" s="12" t="s">
        <v>112</v>
      </c>
      <c r="C45" s="13" t="s">
        <v>111</v>
      </c>
      <c r="D45" s="14" t="s">
        <v>113</v>
      </c>
      <c r="E45" s="15">
        <f>F45</f>
        <v>34800</v>
      </c>
      <c r="F45" s="15">
        <v>34800</v>
      </c>
      <c r="G45" s="16">
        <v>0</v>
      </c>
      <c r="H45" s="16">
        <v>0</v>
      </c>
      <c r="I45" s="15">
        <f>M45</f>
        <v>0</v>
      </c>
      <c r="J45" s="16">
        <v>0</v>
      </c>
      <c r="K45" s="16">
        <v>0</v>
      </c>
      <c r="L45" s="16">
        <v>0</v>
      </c>
      <c r="M45" s="16">
        <v>0</v>
      </c>
      <c r="N45" s="15">
        <f t="shared" si="3"/>
        <v>34800</v>
      </c>
    </row>
    <row r="46" spans="1:14" ht="30" customHeight="1">
      <c r="A46" s="12" t="s">
        <v>114</v>
      </c>
      <c r="B46" s="12">
        <v>8775</v>
      </c>
      <c r="C46" s="21" t="s">
        <v>23</v>
      </c>
      <c r="D46" s="16" t="s">
        <v>203</v>
      </c>
      <c r="E46" s="15">
        <f>F46</f>
        <v>0</v>
      </c>
      <c r="F46" s="16">
        <v>0</v>
      </c>
      <c r="G46" s="16">
        <v>0</v>
      </c>
      <c r="H46" s="16">
        <v>0</v>
      </c>
      <c r="I46" s="15">
        <v>0</v>
      </c>
      <c r="J46" s="16">
        <v>0</v>
      </c>
      <c r="K46" s="16">
        <v>0</v>
      </c>
      <c r="L46" s="16">
        <v>0</v>
      </c>
      <c r="M46" s="16">
        <v>0</v>
      </c>
      <c r="N46" s="15">
        <f t="shared" si="3"/>
        <v>0</v>
      </c>
    </row>
    <row r="47" spans="1:14" ht="25.5">
      <c r="A47" s="12" t="s">
        <v>115</v>
      </c>
      <c r="B47" s="12" t="s">
        <v>117</v>
      </c>
      <c r="C47" s="13" t="s">
        <v>116</v>
      </c>
      <c r="D47" s="14" t="s">
        <v>118</v>
      </c>
      <c r="E47" s="15">
        <v>0</v>
      </c>
      <c r="F47" s="16">
        <v>0</v>
      </c>
      <c r="G47" s="16">
        <v>0</v>
      </c>
      <c r="H47" s="16">
        <v>0</v>
      </c>
      <c r="I47" s="15">
        <f>J47</f>
        <v>58570</v>
      </c>
      <c r="J47" s="16">
        <v>58570</v>
      </c>
      <c r="K47" s="16">
        <v>0</v>
      </c>
      <c r="L47" s="16">
        <v>0</v>
      </c>
      <c r="M47" s="16">
        <v>0</v>
      </c>
      <c r="N47" s="15">
        <f t="shared" si="3"/>
        <v>58570</v>
      </c>
    </row>
    <row r="48" spans="1:14" ht="25.5">
      <c r="A48" s="12" t="s">
        <v>119</v>
      </c>
      <c r="B48" s="12" t="s">
        <v>121</v>
      </c>
      <c r="C48" s="13" t="s">
        <v>120</v>
      </c>
      <c r="D48" s="14" t="s">
        <v>122</v>
      </c>
      <c r="E48" s="15">
        <f>F48</f>
        <v>49999</v>
      </c>
      <c r="F48" s="16">
        <v>49999</v>
      </c>
      <c r="G48" s="16">
        <v>0</v>
      </c>
      <c r="H48" s="16">
        <v>0</v>
      </c>
      <c r="I48" s="15">
        <v>0</v>
      </c>
      <c r="J48" s="16">
        <v>0</v>
      </c>
      <c r="K48" s="16">
        <v>0</v>
      </c>
      <c r="L48" s="16">
        <v>0</v>
      </c>
      <c r="M48" s="16">
        <v>0</v>
      </c>
      <c r="N48" s="15">
        <f t="shared" si="3"/>
        <v>49999</v>
      </c>
    </row>
    <row r="49" spans="1:14" ht="25.5">
      <c r="A49" s="6" t="s">
        <v>123</v>
      </c>
      <c r="B49" s="7"/>
      <c r="C49" s="8"/>
      <c r="D49" s="9" t="s">
        <v>124</v>
      </c>
      <c r="E49" s="10">
        <f t="shared" ref="E49:M49" si="5">E50</f>
        <v>185203969.66000003</v>
      </c>
      <c r="F49" s="11">
        <f t="shared" si="5"/>
        <v>185203969.66000003</v>
      </c>
      <c r="G49" s="11">
        <f t="shared" si="5"/>
        <v>132407702.94000003</v>
      </c>
      <c r="H49" s="11">
        <f t="shared" si="5"/>
        <v>14134863.719999999</v>
      </c>
      <c r="I49" s="10">
        <f t="shared" si="5"/>
        <v>11514706.020000001</v>
      </c>
      <c r="J49" s="11">
        <f t="shared" si="5"/>
        <v>4844732.8500000006</v>
      </c>
      <c r="K49" s="11">
        <f t="shared" si="5"/>
        <v>0</v>
      </c>
      <c r="L49" s="11">
        <f t="shared" si="5"/>
        <v>0</v>
      </c>
      <c r="M49" s="11">
        <f t="shared" si="5"/>
        <v>6669973.1699999999</v>
      </c>
      <c r="N49" s="10">
        <f t="shared" si="3"/>
        <v>196718675.68000004</v>
      </c>
    </row>
    <row r="50" spans="1:14" ht="25.5">
      <c r="A50" s="6" t="s">
        <v>125</v>
      </c>
      <c r="B50" s="7"/>
      <c r="C50" s="8"/>
      <c r="D50" s="9" t="s">
        <v>124</v>
      </c>
      <c r="E50" s="10">
        <f>E51+E52+E53+E54+E55+E56+E57+E58+E59+E60+E61+E62+E63+E64+E65+E68+E69+E70+E71+E72+E73+E74+E75+E76+E66</f>
        <v>185203969.66000003</v>
      </c>
      <c r="F50" s="11">
        <f>F51+F52+F53+F54+F55+F56+F57+F58+F59+F60+F61+F62+F63+F64+F65+F66+F68+F69+F70+F71+F72+F73+F74+F75+F76</f>
        <v>185203969.66000003</v>
      </c>
      <c r="G50" s="11">
        <f>G51+G52+G53+G54+G55+G56+G57+G58+G59+G60+G61+G62+G63+G64+G65+G68+G69+G70+G71+G72+G73+G74+G75+G76</f>
        <v>132407702.94000003</v>
      </c>
      <c r="H50" s="11">
        <f>H51++H52+H53+H54+H55+H56+H57+H58+H59+H60+H61+H62+H63+H64+H65+H66+H68+H69+H70+H71+H72+H73+H74+H75+H76</f>
        <v>14134863.719999999</v>
      </c>
      <c r="I50" s="10">
        <f>I51+I52+I53+I54+I55+I56+I57+I58+I59+I60+I61+I62+I63+I64+I65+I66+I67+I68+I69+I70+I71+I72+I73+I74+I75+I76</f>
        <v>11514706.020000001</v>
      </c>
      <c r="J50" s="11">
        <f>J51+J52+J53+J54+J55+J56+J57+J58+J59+J60+J61+J62+J63+J64+J65+J66+J67+J68+J69+J70+J71+J72+J73+J74+J75+I76+I77+I78+I79</f>
        <v>4844732.8500000006</v>
      </c>
      <c r="K50" s="11">
        <f>K51+K52+K53+K54+K55+K56+K57+K58+K59+K60+K61+K62+K63+K64+K65+K68+K69+K70+K71+K72+K73+K75+K76</f>
        <v>0</v>
      </c>
      <c r="L50" s="11">
        <f>L51+L52+L53+L54+L55+L56+L57+L58+L59+L60+L61+L62+L63+L64+L65+L68+L69+L70+L71+L72+L73+L74+L75+L76</f>
        <v>0</v>
      </c>
      <c r="M50" s="11">
        <f>M51+M52+M53+M54+M55+M56+M57+M58+M59+M60+M61+M62+M63+M64+M65+M66+M67+M68+M69+M70+M71+M72+M73+M74+M75+M76</f>
        <v>6669973.1699999999</v>
      </c>
      <c r="N50" s="10">
        <f>N51+N52+N53+N54+N55+N56+N57+N58+N59+N60+N61+N62+N63+N64+N65+N68+N69+N70+N71+N72+N73+N74+N75+N76</f>
        <v>196652013.32000002</v>
      </c>
    </row>
    <row r="51" spans="1:14" ht="38.25">
      <c r="A51" s="12" t="s">
        <v>126</v>
      </c>
      <c r="B51" s="12" t="s">
        <v>127</v>
      </c>
      <c r="C51" s="13" t="s">
        <v>19</v>
      </c>
      <c r="D51" s="14" t="s">
        <v>128</v>
      </c>
      <c r="E51" s="15">
        <f>F51</f>
        <v>2827759.7</v>
      </c>
      <c r="F51" s="15">
        <v>2827759.7</v>
      </c>
      <c r="G51" s="16">
        <v>2130000</v>
      </c>
      <c r="H51" s="16">
        <v>96474.44</v>
      </c>
      <c r="I51" s="15">
        <f>M51</f>
        <v>0</v>
      </c>
      <c r="J51" s="16">
        <v>0</v>
      </c>
      <c r="K51" s="16">
        <v>0</v>
      </c>
      <c r="L51" s="16">
        <v>0</v>
      </c>
      <c r="M51" s="16">
        <v>0</v>
      </c>
      <c r="N51" s="15">
        <f t="shared" ref="N51:N87" si="6">E51+I51</f>
        <v>2827759.7</v>
      </c>
    </row>
    <row r="52" spans="1:14">
      <c r="A52" s="12" t="s">
        <v>129</v>
      </c>
      <c r="B52" s="12" t="s">
        <v>28</v>
      </c>
      <c r="C52" s="13" t="s">
        <v>27</v>
      </c>
      <c r="D52" s="14" t="s">
        <v>29</v>
      </c>
      <c r="E52" s="15">
        <f>F52</f>
        <v>37137160.939999998</v>
      </c>
      <c r="F52" s="15">
        <v>37137160.939999998</v>
      </c>
      <c r="G52" s="16">
        <v>24800000</v>
      </c>
      <c r="H52" s="16">
        <v>3806558.04</v>
      </c>
      <c r="I52" s="15">
        <f>M52+J52</f>
        <v>1663214.53</v>
      </c>
      <c r="J52" s="16">
        <v>1621314.53</v>
      </c>
      <c r="K52" s="16">
        <v>0</v>
      </c>
      <c r="L52" s="16">
        <v>0</v>
      </c>
      <c r="M52" s="16">
        <v>41900</v>
      </c>
      <c r="N52" s="15">
        <f t="shared" si="6"/>
        <v>38800375.469999999</v>
      </c>
    </row>
    <row r="53" spans="1:14" ht="25.5">
      <c r="A53" s="12" t="s">
        <v>130</v>
      </c>
      <c r="B53" s="12" t="s">
        <v>132</v>
      </c>
      <c r="C53" s="13" t="s">
        <v>131</v>
      </c>
      <c r="D53" s="14" t="s">
        <v>133</v>
      </c>
      <c r="E53" s="15">
        <f>F53</f>
        <v>35604922.240000002</v>
      </c>
      <c r="F53" s="15">
        <v>35604922.240000002</v>
      </c>
      <c r="G53" s="16">
        <v>18383097.510000002</v>
      </c>
      <c r="H53" s="16">
        <v>8221006.1399999997</v>
      </c>
      <c r="I53" s="15">
        <f>J53+M53</f>
        <v>7829511.4199999999</v>
      </c>
      <c r="J53" s="16">
        <v>2527117.54</v>
      </c>
      <c r="K53" s="16">
        <v>0</v>
      </c>
      <c r="L53" s="16">
        <v>0</v>
      </c>
      <c r="M53" s="16">
        <v>5302393.88</v>
      </c>
      <c r="N53" s="15">
        <f t="shared" si="6"/>
        <v>43434433.660000004</v>
      </c>
    </row>
    <row r="54" spans="1:14" ht="25.5">
      <c r="A54" s="12" t="s">
        <v>134</v>
      </c>
      <c r="B54" s="12" t="s">
        <v>135</v>
      </c>
      <c r="C54" s="13" t="s">
        <v>131</v>
      </c>
      <c r="D54" s="14" t="s">
        <v>133</v>
      </c>
      <c r="E54" s="15">
        <f>F54</f>
        <v>82174000</v>
      </c>
      <c r="F54" s="15">
        <v>82174000</v>
      </c>
      <c r="G54" s="16">
        <v>67443738</v>
      </c>
      <c r="H54" s="16">
        <v>0</v>
      </c>
      <c r="I54" s="15">
        <v>0</v>
      </c>
      <c r="J54" s="16">
        <v>0</v>
      </c>
      <c r="K54" s="16">
        <v>0</v>
      </c>
      <c r="L54" s="16">
        <v>0</v>
      </c>
      <c r="M54" s="16">
        <v>0</v>
      </c>
      <c r="N54" s="15">
        <f t="shared" si="6"/>
        <v>82174000</v>
      </c>
    </row>
    <row r="55" spans="1:14" ht="25.5">
      <c r="A55" s="12" t="s">
        <v>136</v>
      </c>
      <c r="B55" s="12" t="s">
        <v>137</v>
      </c>
      <c r="C55" s="13" t="s">
        <v>131</v>
      </c>
      <c r="D55" s="14" t="s">
        <v>133</v>
      </c>
      <c r="E55" s="15">
        <v>0</v>
      </c>
      <c r="F55" s="16">
        <v>0</v>
      </c>
      <c r="G55" s="16">
        <v>0</v>
      </c>
      <c r="H55" s="16">
        <v>0</v>
      </c>
      <c r="I55" s="15">
        <f>M55</f>
        <v>0</v>
      </c>
      <c r="J55" s="16">
        <v>0</v>
      </c>
      <c r="K55" s="16">
        <v>0</v>
      </c>
      <c r="L55" s="16">
        <v>0</v>
      </c>
      <c r="M55" s="16">
        <v>0</v>
      </c>
      <c r="N55" s="15">
        <f t="shared" si="6"/>
        <v>0</v>
      </c>
    </row>
    <row r="56" spans="1:14" ht="25.5">
      <c r="A56" s="12" t="s">
        <v>138</v>
      </c>
      <c r="B56" s="12" t="s">
        <v>139</v>
      </c>
      <c r="C56" s="13" t="s">
        <v>131</v>
      </c>
      <c r="D56" s="14" t="s">
        <v>133</v>
      </c>
      <c r="E56" s="15">
        <f t="shared" ref="E56:E75" si="7">F56</f>
        <v>0</v>
      </c>
      <c r="F56" s="16">
        <v>0</v>
      </c>
      <c r="G56" s="16">
        <v>0</v>
      </c>
      <c r="H56" s="16">
        <v>0</v>
      </c>
      <c r="I56" s="15">
        <f>M56</f>
        <v>0</v>
      </c>
      <c r="J56" s="16">
        <v>0</v>
      </c>
      <c r="K56" s="16">
        <v>0</v>
      </c>
      <c r="L56" s="16">
        <v>0</v>
      </c>
      <c r="M56" s="15">
        <v>0</v>
      </c>
      <c r="N56" s="15">
        <f t="shared" si="6"/>
        <v>0</v>
      </c>
    </row>
    <row r="57" spans="1:14" ht="38.25">
      <c r="A57" s="12" t="s">
        <v>140</v>
      </c>
      <c r="B57" s="12" t="s">
        <v>43</v>
      </c>
      <c r="C57" s="13" t="s">
        <v>141</v>
      </c>
      <c r="D57" s="14" t="s">
        <v>142</v>
      </c>
      <c r="E57" s="15">
        <f t="shared" si="7"/>
        <v>5257615.8099999996</v>
      </c>
      <c r="F57" s="15">
        <v>5257615.8099999996</v>
      </c>
      <c r="G57" s="16">
        <v>3900748.18</v>
      </c>
      <c r="H57" s="16">
        <v>391171.41</v>
      </c>
      <c r="I57" s="15">
        <f>J57+M57</f>
        <v>531181.99</v>
      </c>
      <c r="J57" s="16">
        <v>108049</v>
      </c>
      <c r="K57" s="16">
        <v>0</v>
      </c>
      <c r="L57" s="16">
        <v>0</v>
      </c>
      <c r="M57" s="16">
        <v>423132.99</v>
      </c>
      <c r="N57" s="15">
        <f t="shared" si="6"/>
        <v>5788797.7999999998</v>
      </c>
    </row>
    <row r="58" spans="1:14" ht="25.5">
      <c r="A58" s="12" t="s">
        <v>143</v>
      </c>
      <c r="B58" s="12" t="s">
        <v>144</v>
      </c>
      <c r="C58" s="13" t="s">
        <v>141</v>
      </c>
      <c r="D58" s="14" t="s">
        <v>145</v>
      </c>
      <c r="E58" s="15">
        <f t="shared" si="7"/>
        <v>4741486.1900000004</v>
      </c>
      <c r="F58" s="15">
        <v>4741486.1900000004</v>
      </c>
      <c r="G58" s="16">
        <v>3716666.2</v>
      </c>
      <c r="H58" s="16">
        <v>184556.2</v>
      </c>
      <c r="I58" s="15">
        <f>J58+M58</f>
        <v>140189</v>
      </c>
      <c r="J58" s="16">
        <v>49978</v>
      </c>
      <c r="K58" s="16">
        <v>0</v>
      </c>
      <c r="L58" s="16">
        <v>0</v>
      </c>
      <c r="M58" s="16">
        <v>90211</v>
      </c>
      <c r="N58" s="15">
        <f t="shared" si="6"/>
        <v>4881675.1900000004</v>
      </c>
    </row>
    <row r="59" spans="1:14" ht="25.5">
      <c r="A59" s="21" t="s">
        <v>217</v>
      </c>
      <c r="B59" s="12">
        <v>1141</v>
      </c>
      <c r="C59" s="13" t="s">
        <v>146</v>
      </c>
      <c r="D59" s="16" t="s">
        <v>208</v>
      </c>
      <c r="E59" s="15">
        <f t="shared" si="7"/>
        <v>1725000</v>
      </c>
      <c r="F59" s="16">
        <v>1725000</v>
      </c>
      <c r="G59" s="16">
        <v>1420000</v>
      </c>
      <c r="H59" s="16">
        <v>0</v>
      </c>
      <c r="I59" s="15">
        <v>0</v>
      </c>
      <c r="J59" s="16">
        <v>0</v>
      </c>
      <c r="K59" s="16">
        <v>0</v>
      </c>
      <c r="L59" s="16">
        <v>0</v>
      </c>
      <c r="M59" s="16">
        <v>0</v>
      </c>
      <c r="N59" s="15">
        <f t="shared" si="6"/>
        <v>1725000</v>
      </c>
    </row>
    <row r="60" spans="1:14">
      <c r="A60" s="12" t="s">
        <v>147</v>
      </c>
      <c r="B60" s="12" t="s">
        <v>148</v>
      </c>
      <c r="C60" s="13" t="s">
        <v>146</v>
      </c>
      <c r="D60" s="14" t="s">
        <v>149</v>
      </c>
      <c r="E60" s="15">
        <f t="shared" si="7"/>
        <v>33620</v>
      </c>
      <c r="F60" s="16">
        <v>33620</v>
      </c>
      <c r="G60" s="16">
        <v>0</v>
      </c>
      <c r="H60" s="16">
        <v>0</v>
      </c>
      <c r="I60" s="15">
        <v>0</v>
      </c>
      <c r="J60" s="16">
        <v>0</v>
      </c>
      <c r="K60" s="16">
        <v>0</v>
      </c>
      <c r="L60" s="16">
        <v>0</v>
      </c>
      <c r="M60" s="16">
        <v>0</v>
      </c>
      <c r="N60" s="15">
        <f t="shared" si="6"/>
        <v>33620</v>
      </c>
    </row>
    <row r="61" spans="1:14" ht="25.5">
      <c r="A61" s="12" t="s">
        <v>150</v>
      </c>
      <c r="B61" s="12" t="s">
        <v>151</v>
      </c>
      <c r="C61" s="13" t="s">
        <v>146</v>
      </c>
      <c r="D61" s="14" t="s">
        <v>152</v>
      </c>
      <c r="E61" s="15">
        <f t="shared" si="7"/>
        <v>108007</v>
      </c>
      <c r="F61" s="15">
        <v>108007</v>
      </c>
      <c r="G61" s="16">
        <v>0</v>
      </c>
      <c r="H61" s="16">
        <v>0</v>
      </c>
      <c r="I61" s="15">
        <f>J61</f>
        <v>25866.92</v>
      </c>
      <c r="J61" s="16">
        <v>25866.92</v>
      </c>
      <c r="K61" s="16">
        <v>0</v>
      </c>
      <c r="L61" s="16">
        <v>0</v>
      </c>
      <c r="M61" s="16">
        <v>0</v>
      </c>
      <c r="N61" s="15">
        <f t="shared" si="6"/>
        <v>133873.91999999998</v>
      </c>
    </row>
    <row r="62" spans="1:14" ht="25.5">
      <c r="A62" s="12" t="s">
        <v>153</v>
      </c>
      <c r="B62" s="12" t="s">
        <v>154</v>
      </c>
      <c r="C62" s="13" t="s">
        <v>146</v>
      </c>
      <c r="D62" s="14" t="s">
        <v>155</v>
      </c>
      <c r="E62" s="15">
        <f t="shared" si="7"/>
        <v>1696258.86</v>
      </c>
      <c r="F62" s="15">
        <v>1696258.86</v>
      </c>
      <c r="G62" s="16">
        <v>1384809.01</v>
      </c>
      <c r="H62" s="16">
        <v>0</v>
      </c>
      <c r="I62" s="15">
        <v>0</v>
      </c>
      <c r="J62" s="16">
        <v>0</v>
      </c>
      <c r="K62" s="16">
        <v>0</v>
      </c>
      <c r="L62" s="16">
        <v>0</v>
      </c>
      <c r="M62" s="16">
        <v>0</v>
      </c>
      <c r="N62" s="15">
        <f t="shared" si="6"/>
        <v>1696258.86</v>
      </c>
    </row>
    <row r="63" spans="1:14" ht="63.75">
      <c r="A63" s="12" t="s">
        <v>156</v>
      </c>
      <c r="B63" s="12" t="s">
        <v>157</v>
      </c>
      <c r="C63" s="13" t="s">
        <v>146</v>
      </c>
      <c r="D63" s="14" t="s">
        <v>158</v>
      </c>
      <c r="E63" s="15">
        <f t="shared" si="7"/>
        <v>0</v>
      </c>
      <c r="F63" s="15">
        <v>0</v>
      </c>
      <c r="G63" s="16">
        <v>0</v>
      </c>
      <c r="H63" s="16">
        <v>0</v>
      </c>
      <c r="I63" s="15">
        <f>M63</f>
        <v>0</v>
      </c>
      <c r="J63" s="16">
        <v>0</v>
      </c>
      <c r="K63" s="16">
        <v>0</v>
      </c>
      <c r="L63" s="16">
        <v>0</v>
      </c>
      <c r="M63" s="15">
        <v>0</v>
      </c>
      <c r="N63" s="15">
        <f t="shared" si="6"/>
        <v>0</v>
      </c>
    </row>
    <row r="64" spans="1:14" ht="63.75">
      <c r="A64" s="12">
        <v>611210</v>
      </c>
      <c r="B64" s="12">
        <v>1210</v>
      </c>
      <c r="C64" s="13" t="s">
        <v>146</v>
      </c>
      <c r="D64" s="16" t="s">
        <v>209</v>
      </c>
      <c r="E64" s="15">
        <f t="shared" si="7"/>
        <v>1000</v>
      </c>
      <c r="F64" s="15">
        <v>1000</v>
      </c>
      <c r="G64" s="16">
        <v>1000</v>
      </c>
      <c r="H64" s="16">
        <v>0</v>
      </c>
      <c r="I64" s="15">
        <f>J64+M64</f>
        <v>101717</v>
      </c>
      <c r="J64" s="16">
        <v>0</v>
      </c>
      <c r="K64" s="16">
        <v>0</v>
      </c>
      <c r="L64" s="16">
        <v>0</v>
      </c>
      <c r="M64" s="15">
        <v>101717</v>
      </c>
      <c r="N64" s="15">
        <f t="shared" si="6"/>
        <v>102717</v>
      </c>
    </row>
    <row r="65" spans="1:14" ht="51">
      <c r="A65" s="12" t="s">
        <v>159</v>
      </c>
      <c r="B65" s="12" t="s">
        <v>160</v>
      </c>
      <c r="C65" s="13" t="s">
        <v>146</v>
      </c>
      <c r="D65" s="14" t="s">
        <v>210</v>
      </c>
      <c r="E65" s="15">
        <f t="shared" si="7"/>
        <v>249814.39999999999</v>
      </c>
      <c r="F65" s="15">
        <v>249814.39999999999</v>
      </c>
      <c r="G65" s="16">
        <v>204992.94</v>
      </c>
      <c r="H65" s="16">
        <v>0</v>
      </c>
      <c r="I65" s="15">
        <f>M65</f>
        <v>0</v>
      </c>
      <c r="J65" s="16">
        <v>0</v>
      </c>
      <c r="K65" s="16">
        <v>0</v>
      </c>
      <c r="L65" s="16">
        <v>0</v>
      </c>
      <c r="M65" s="16">
        <v>0</v>
      </c>
      <c r="N65" s="15">
        <f>I65+E65</f>
        <v>249814.39999999999</v>
      </c>
    </row>
    <row r="66" spans="1:14" ht="51">
      <c r="A66" s="22" t="s">
        <v>218</v>
      </c>
      <c r="B66" s="22">
        <v>1271</v>
      </c>
      <c r="C66" s="22" t="s">
        <v>146</v>
      </c>
      <c r="D66" s="14" t="s">
        <v>219</v>
      </c>
      <c r="E66" s="15">
        <f t="shared" si="7"/>
        <v>11601.4</v>
      </c>
      <c r="F66" s="15">
        <v>11601.4</v>
      </c>
      <c r="G66" s="16">
        <v>0</v>
      </c>
      <c r="H66" s="16">
        <v>0</v>
      </c>
      <c r="I66" s="15">
        <f>M66+L66+K66+J66</f>
        <v>6464</v>
      </c>
      <c r="J66" s="16">
        <v>0</v>
      </c>
      <c r="K66" s="16">
        <v>0</v>
      </c>
      <c r="L66" s="16">
        <v>0</v>
      </c>
      <c r="M66" s="16">
        <v>6464</v>
      </c>
      <c r="N66" s="15">
        <f>E66+I66</f>
        <v>18065.400000000001</v>
      </c>
    </row>
    <row r="67" spans="1:14" ht="51">
      <c r="A67" s="22" t="s">
        <v>224</v>
      </c>
      <c r="B67" s="22" t="s">
        <v>225</v>
      </c>
      <c r="C67" s="22" t="s">
        <v>146</v>
      </c>
      <c r="D67" s="14" t="s">
        <v>226</v>
      </c>
      <c r="E67" s="15">
        <f>F67</f>
        <v>0</v>
      </c>
      <c r="F67" s="15">
        <v>0</v>
      </c>
      <c r="G67" s="16">
        <v>0</v>
      </c>
      <c r="H67" s="16">
        <v>0</v>
      </c>
      <c r="I67" s="15">
        <f>J67+M67</f>
        <v>48596.959999999999</v>
      </c>
      <c r="J67" s="16">
        <v>31210.959999999999</v>
      </c>
      <c r="K67" s="16">
        <v>0</v>
      </c>
      <c r="L67" s="16">
        <v>0</v>
      </c>
      <c r="M67" s="16">
        <v>17386</v>
      </c>
      <c r="N67" s="15">
        <f>E67+I67</f>
        <v>48596.959999999999</v>
      </c>
    </row>
    <row r="68" spans="1:14">
      <c r="A68" s="12" t="s">
        <v>161</v>
      </c>
      <c r="B68" s="12" t="s">
        <v>162</v>
      </c>
      <c r="C68" s="13" t="s">
        <v>51</v>
      </c>
      <c r="D68" s="14" t="s">
        <v>163</v>
      </c>
      <c r="E68" s="15">
        <f t="shared" si="7"/>
        <v>286635.94</v>
      </c>
      <c r="F68" s="16">
        <v>286635.94</v>
      </c>
      <c r="G68" s="16">
        <v>137000</v>
      </c>
      <c r="H68" s="16">
        <v>0</v>
      </c>
      <c r="I68" s="15">
        <f>J68+M68</f>
        <v>506471.13</v>
      </c>
      <c r="J68" s="16">
        <v>282030.83</v>
      </c>
      <c r="K68" s="16">
        <v>0</v>
      </c>
      <c r="L68" s="16">
        <v>0</v>
      </c>
      <c r="M68" s="16">
        <v>224440.3</v>
      </c>
      <c r="N68" s="15">
        <f t="shared" si="6"/>
        <v>793107.07000000007</v>
      </c>
    </row>
    <row r="69" spans="1:14" ht="63.75">
      <c r="A69" s="12" t="s">
        <v>164</v>
      </c>
      <c r="B69" s="12" t="s">
        <v>165</v>
      </c>
      <c r="C69" s="13" t="s">
        <v>51</v>
      </c>
      <c r="D69" s="14" t="s">
        <v>166</v>
      </c>
      <c r="E69" s="15">
        <f t="shared" si="7"/>
        <v>0</v>
      </c>
      <c r="F69" s="16">
        <v>0</v>
      </c>
      <c r="G69" s="16">
        <v>0</v>
      </c>
      <c r="H69" s="16">
        <v>0</v>
      </c>
      <c r="I69" s="15">
        <v>0</v>
      </c>
      <c r="J69" s="16">
        <v>0</v>
      </c>
      <c r="K69" s="16">
        <v>0</v>
      </c>
      <c r="L69" s="16">
        <v>0</v>
      </c>
      <c r="M69" s="16">
        <v>0</v>
      </c>
      <c r="N69" s="15">
        <f t="shared" si="6"/>
        <v>0</v>
      </c>
    </row>
    <row r="70" spans="1:14">
      <c r="A70" s="12" t="s">
        <v>167</v>
      </c>
      <c r="B70" s="12" t="s">
        <v>169</v>
      </c>
      <c r="C70" s="13" t="s">
        <v>168</v>
      </c>
      <c r="D70" s="14" t="s">
        <v>170</v>
      </c>
      <c r="E70" s="15">
        <f t="shared" si="7"/>
        <v>4136009.85</v>
      </c>
      <c r="F70" s="16">
        <v>4136009.85</v>
      </c>
      <c r="G70" s="16">
        <v>3154863.79</v>
      </c>
      <c r="H70" s="16">
        <v>245826.9</v>
      </c>
      <c r="I70" s="15">
        <f>J70+M70</f>
        <v>254760</v>
      </c>
      <c r="J70" s="16">
        <v>104562</v>
      </c>
      <c r="K70" s="16">
        <v>0</v>
      </c>
      <c r="L70" s="16">
        <v>0</v>
      </c>
      <c r="M70" s="16">
        <v>150198</v>
      </c>
      <c r="N70" s="15">
        <f t="shared" si="6"/>
        <v>4390769.8499999996</v>
      </c>
    </row>
    <row r="71" spans="1:14" ht="38.25">
      <c r="A71" s="12" t="s">
        <v>171</v>
      </c>
      <c r="B71" s="12">
        <v>4060</v>
      </c>
      <c r="C71" s="21" t="s">
        <v>172</v>
      </c>
      <c r="D71" s="14" t="s">
        <v>173</v>
      </c>
      <c r="E71" s="15">
        <f t="shared" si="7"/>
        <v>0</v>
      </c>
      <c r="F71" s="15">
        <v>0</v>
      </c>
      <c r="G71" s="16">
        <v>0</v>
      </c>
      <c r="H71" s="16">
        <v>0</v>
      </c>
      <c r="I71" s="15">
        <v>0</v>
      </c>
      <c r="J71" s="16">
        <v>0</v>
      </c>
      <c r="K71" s="16">
        <v>0</v>
      </c>
      <c r="L71" s="16">
        <v>0</v>
      </c>
      <c r="M71" s="16">
        <v>0</v>
      </c>
      <c r="N71" s="15">
        <f t="shared" si="6"/>
        <v>0</v>
      </c>
    </row>
    <row r="72" spans="1:14" ht="25.5">
      <c r="A72" s="12">
        <v>614081</v>
      </c>
      <c r="B72" s="12">
        <v>4081</v>
      </c>
      <c r="C72" s="21" t="s">
        <v>63</v>
      </c>
      <c r="D72" s="14" t="s">
        <v>204</v>
      </c>
      <c r="E72" s="15">
        <f t="shared" si="7"/>
        <v>6083401.0999999996</v>
      </c>
      <c r="F72" s="15">
        <v>6083401.0999999996</v>
      </c>
      <c r="G72" s="16">
        <v>3822407.31</v>
      </c>
      <c r="H72" s="16">
        <v>1013972.89</v>
      </c>
      <c r="I72" s="15">
        <f>J72+M72</f>
        <v>137307.07</v>
      </c>
      <c r="J72" s="16">
        <v>60627.07</v>
      </c>
      <c r="K72" s="16">
        <v>0</v>
      </c>
      <c r="L72" s="16">
        <v>0</v>
      </c>
      <c r="M72" s="16">
        <v>76680</v>
      </c>
      <c r="N72" s="15">
        <f t="shared" si="6"/>
        <v>6220708.1699999999</v>
      </c>
    </row>
    <row r="73" spans="1:14" ht="38.25">
      <c r="A73" s="12" t="s">
        <v>174</v>
      </c>
      <c r="B73" s="12" t="s">
        <v>175</v>
      </c>
      <c r="C73" s="13" t="s">
        <v>67</v>
      </c>
      <c r="D73" s="14" t="s">
        <v>176</v>
      </c>
      <c r="E73" s="15">
        <f t="shared" si="7"/>
        <v>2647870.65</v>
      </c>
      <c r="F73" s="15">
        <v>2647870.65</v>
      </c>
      <c r="G73" s="16">
        <v>1908380</v>
      </c>
      <c r="H73" s="16">
        <v>175297.7</v>
      </c>
      <c r="I73" s="15">
        <f>J73+M73</f>
        <v>269426</v>
      </c>
      <c r="J73" s="16">
        <v>33976</v>
      </c>
      <c r="K73" s="16">
        <v>0</v>
      </c>
      <c r="L73" s="16">
        <v>0</v>
      </c>
      <c r="M73" s="16">
        <v>235450</v>
      </c>
      <c r="N73" s="15">
        <f t="shared" si="6"/>
        <v>2917296.65</v>
      </c>
    </row>
    <row r="74" spans="1:14" ht="51">
      <c r="A74" s="12" t="s">
        <v>177</v>
      </c>
      <c r="B74" s="12" t="s">
        <v>68</v>
      </c>
      <c r="C74" s="13" t="s">
        <v>67</v>
      </c>
      <c r="D74" s="14" t="s">
        <v>69</v>
      </c>
      <c r="E74" s="15">
        <f t="shared" si="7"/>
        <v>481805.58</v>
      </c>
      <c r="F74" s="15">
        <v>481805.58</v>
      </c>
      <c r="G74" s="16">
        <v>0</v>
      </c>
      <c r="H74" s="16">
        <v>0</v>
      </c>
      <c r="I74" s="15">
        <v>0</v>
      </c>
      <c r="J74" s="16">
        <v>0</v>
      </c>
      <c r="K74" s="16">
        <v>0</v>
      </c>
      <c r="L74" s="16">
        <v>0</v>
      </c>
      <c r="M74" s="16">
        <v>0</v>
      </c>
      <c r="N74" s="15">
        <f t="shared" si="6"/>
        <v>481805.58</v>
      </c>
    </row>
    <row r="75" spans="1:14" ht="25.5">
      <c r="A75" s="12" t="s">
        <v>178</v>
      </c>
      <c r="B75" s="12">
        <v>8220</v>
      </c>
      <c r="C75" s="13">
        <v>380</v>
      </c>
      <c r="D75" s="16" t="s">
        <v>205</v>
      </c>
      <c r="E75" s="15">
        <f t="shared" si="7"/>
        <v>0</v>
      </c>
      <c r="F75" s="16">
        <v>0</v>
      </c>
      <c r="G75" s="16">
        <v>0</v>
      </c>
      <c r="H75" s="16">
        <v>0</v>
      </c>
      <c r="I75" s="15">
        <f>M75</f>
        <v>0</v>
      </c>
      <c r="J75" s="16">
        <v>0</v>
      </c>
      <c r="K75" s="16">
        <v>0</v>
      </c>
      <c r="L75" s="16">
        <v>0</v>
      </c>
      <c r="M75" s="15">
        <v>0</v>
      </c>
      <c r="N75" s="15">
        <f t="shared" si="6"/>
        <v>0</v>
      </c>
    </row>
    <row r="76" spans="1:14" ht="38.25">
      <c r="A76" s="12" t="s">
        <v>179</v>
      </c>
      <c r="B76" s="12" t="s">
        <v>88</v>
      </c>
      <c r="C76" s="13" t="s">
        <v>87</v>
      </c>
      <c r="D76" s="14" t="s">
        <v>89</v>
      </c>
      <c r="E76" s="15">
        <v>0</v>
      </c>
      <c r="F76" s="16">
        <v>0</v>
      </c>
      <c r="G76" s="16">
        <v>0</v>
      </c>
      <c r="H76" s="16">
        <v>0</v>
      </c>
      <c r="I76" s="15">
        <f>M76</f>
        <v>0</v>
      </c>
      <c r="J76" s="16">
        <v>0</v>
      </c>
      <c r="K76" s="16">
        <v>0</v>
      </c>
      <c r="L76" s="16">
        <v>0</v>
      </c>
      <c r="M76" s="16">
        <v>0</v>
      </c>
      <c r="N76" s="15">
        <f t="shared" si="6"/>
        <v>0</v>
      </c>
    </row>
    <row r="77" spans="1:14" s="24" customFormat="1" ht="29.25" customHeight="1">
      <c r="A77" s="6">
        <v>3410000</v>
      </c>
      <c r="B77" s="6"/>
      <c r="C77" s="23"/>
      <c r="D77" s="9" t="s">
        <v>220</v>
      </c>
      <c r="E77" s="10">
        <f t="shared" ref="E77:N78" si="8">E78</f>
        <v>544259.80000000005</v>
      </c>
      <c r="F77" s="11">
        <f t="shared" si="8"/>
        <v>544259.80000000005</v>
      </c>
      <c r="G77" s="11">
        <f t="shared" si="8"/>
        <v>405357.45</v>
      </c>
      <c r="H77" s="11">
        <f t="shared" si="8"/>
        <v>0</v>
      </c>
      <c r="I77" s="10">
        <f t="shared" si="8"/>
        <v>0</v>
      </c>
      <c r="J77" s="11">
        <f t="shared" si="8"/>
        <v>0</v>
      </c>
      <c r="K77" s="11">
        <f t="shared" si="8"/>
        <v>0</v>
      </c>
      <c r="L77" s="11">
        <f t="shared" si="8"/>
        <v>0</v>
      </c>
      <c r="M77" s="11">
        <f t="shared" si="8"/>
        <v>0</v>
      </c>
      <c r="N77" s="10">
        <f t="shared" si="8"/>
        <v>544259.80000000005</v>
      </c>
    </row>
    <row r="78" spans="1:14" s="24" customFormat="1" ht="30.75" customHeight="1">
      <c r="A78" s="6">
        <v>3410000</v>
      </c>
      <c r="B78" s="6"/>
      <c r="C78" s="23"/>
      <c r="D78" s="9" t="s">
        <v>220</v>
      </c>
      <c r="E78" s="10">
        <f t="shared" si="8"/>
        <v>544259.80000000005</v>
      </c>
      <c r="F78" s="11">
        <f t="shared" si="8"/>
        <v>544259.80000000005</v>
      </c>
      <c r="G78" s="11">
        <f t="shared" si="8"/>
        <v>405357.45</v>
      </c>
      <c r="H78" s="11">
        <f t="shared" si="8"/>
        <v>0</v>
      </c>
      <c r="I78" s="10">
        <f t="shared" si="8"/>
        <v>0</v>
      </c>
      <c r="J78" s="11">
        <f t="shared" si="8"/>
        <v>0</v>
      </c>
      <c r="K78" s="11">
        <f t="shared" si="8"/>
        <v>0</v>
      </c>
      <c r="L78" s="11">
        <f t="shared" si="8"/>
        <v>0</v>
      </c>
      <c r="M78" s="11">
        <f t="shared" si="8"/>
        <v>0</v>
      </c>
      <c r="N78" s="10">
        <f t="shared" si="8"/>
        <v>544259.80000000005</v>
      </c>
    </row>
    <row r="79" spans="1:14" ht="38.25">
      <c r="A79" s="12">
        <v>3410160</v>
      </c>
      <c r="B79" s="12">
        <v>160</v>
      </c>
      <c r="C79" s="13">
        <v>111</v>
      </c>
      <c r="D79" s="14" t="s">
        <v>128</v>
      </c>
      <c r="E79" s="15">
        <f>F79</f>
        <v>544259.80000000005</v>
      </c>
      <c r="F79" s="16">
        <v>544259.80000000005</v>
      </c>
      <c r="G79" s="16">
        <v>405357.45</v>
      </c>
      <c r="H79" s="16">
        <v>0</v>
      </c>
      <c r="I79" s="15">
        <f>J79+K79+L79+M79</f>
        <v>0</v>
      </c>
      <c r="J79" s="16">
        <v>0</v>
      </c>
      <c r="K79" s="16">
        <v>0</v>
      </c>
      <c r="L79" s="16">
        <v>0</v>
      </c>
      <c r="M79" s="16">
        <v>0</v>
      </c>
      <c r="N79" s="15">
        <f>E79+I79</f>
        <v>544259.80000000005</v>
      </c>
    </row>
    <row r="80" spans="1:14">
      <c r="A80" s="6" t="s">
        <v>180</v>
      </c>
      <c r="B80" s="7"/>
      <c r="C80" s="8"/>
      <c r="D80" s="9" t="s">
        <v>181</v>
      </c>
      <c r="E80" s="10">
        <f>E81</f>
        <v>7581572.4900000002</v>
      </c>
      <c r="F80" s="11">
        <f>F81</f>
        <v>7581572.4900000002</v>
      </c>
      <c r="G80" s="11">
        <f>G81</f>
        <v>937755.79</v>
      </c>
      <c r="H80" s="11">
        <f>H81</f>
        <v>21466.7</v>
      </c>
      <c r="I80" s="10">
        <v>0</v>
      </c>
      <c r="J80" s="11">
        <v>0</v>
      </c>
      <c r="K80" s="11">
        <v>0</v>
      </c>
      <c r="L80" s="11">
        <v>0</v>
      </c>
      <c r="M80" s="11">
        <v>0</v>
      </c>
      <c r="N80" s="10">
        <f t="shared" si="6"/>
        <v>7581572.4900000002</v>
      </c>
    </row>
    <row r="81" spans="1:14">
      <c r="A81" s="6" t="s">
        <v>182</v>
      </c>
      <c r="B81" s="7"/>
      <c r="C81" s="8"/>
      <c r="D81" s="9" t="s">
        <v>181</v>
      </c>
      <c r="E81" s="10">
        <f>E82+E83+E84+E85+E86+E87</f>
        <v>7581572.4900000002</v>
      </c>
      <c r="F81" s="11">
        <f>F82+F83+F84+F85+F86+F87</f>
        <v>7581572.4900000002</v>
      </c>
      <c r="G81" s="11">
        <f>G82+G83+G84+G85+G85+G86+G87</f>
        <v>937755.79</v>
      </c>
      <c r="H81" s="11">
        <f>H82+H83+H84+H85+H86+H87</f>
        <v>21466.7</v>
      </c>
      <c r="I81" s="10">
        <v>0</v>
      </c>
      <c r="J81" s="11">
        <v>0</v>
      </c>
      <c r="K81" s="11">
        <v>0</v>
      </c>
      <c r="L81" s="11">
        <v>0</v>
      </c>
      <c r="M81" s="11">
        <v>0</v>
      </c>
      <c r="N81" s="10">
        <f t="shared" si="6"/>
        <v>7581572.4900000002</v>
      </c>
    </row>
    <row r="82" spans="1:14" ht="38.25">
      <c r="A82" s="12" t="s">
        <v>183</v>
      </c>
      <c r="B82" s="12" t="s">
        <v>127</v>
      </c>
      <c r="C82" s="13" t="s">
        <v>19</v>
      </c>
      <c r="D82" s="14" t="s">
        <v>128</v>
      </c>
      <c r="E82" s="15">
        <f>F82</f>
        <v>1233729.04</v>
      </c>
      <c r="F82" s="15">
        <v>1233729.04</v>
      </c>
      <c r="G82" s="16">
        <v>937755.79</v>
      </c>
      <c r="H82" s="16">
        <v>21466.7</v>
      </c>
      <c r="I82" s="15">
        <v>0</v>
      </c>
      <c r="J82" s="16">
        <v>0</v>
      </c>
      <c r="K82" s="16">
        <v>0</v>
      </c>
      <c r="L82" s="16">
        <v>0</v>
      </c>
      <c r="M82" s="16">
        <v>0</v>
      </c>
      <c r="N82" s="15">
        <f t="shared" si="6"/>
        <v>1233729.04</v>
      </c>
    </row>
    <row r="83" spans="1:14">
      <c r="A83" s="12" t="s">
        <v>184</v>
      </c>
      <c r="B83" s="12" t="s">
        <v>185</v>
      </c>
      <c r="C83" s="13" t="s">
        <v>23</v>
      </c>
      <c r="D83" s="14" t="s">
        <v>186</v>
      </c>
      <c r="E83" s="15">
        <v>0</v>
      </c>
      <c r="F83" s="16">
        <v>0</v>
      </c>
      <c r="G83" s="16">
        <v>0</v>
      </c>
      <c r="H83" s="16">
        <v>0</v>
      </c>
      <c r="I83" s="15">
        <v>0</v>
      </c>
      <c r="J83" s="16">
        <v>0</v>
      </c>
      <c r="K83" s="16">
        <v>0</v>
      </c>
      <c r="L83" s="16">
        <v>0</v>
      </c>
      <c r="M83" s="16">
        <v>0</v>
      </c>
      <c r="N83" s="15">
        <f t="shared" si="6"/>
        <v>0</v>
      </c>
    </row>
    <row r="84" spans="1:14" ht="51">
      <c r="A84" s="12" t="s">
        <v>187</v>
      </c>
      <c r="B84" s="12" t="s">
        <v>188</v>
      </c>
      <c r="C84" s="13" t="s">
        <v>24</v>
      </c>
      <c r="D84" s="14" t="s">
        <v>189</v>
      </c>
      <c r="E84" s="15">
        <f>F84</f>
        <v>0</v>
      </c>
      <c r="F84" s="15">
        <v>0</v>
      </c>
      <c r="G84" s="16">
        <v>0</v>
      </c>
      <c r="H84" s="16">
        <v>0</v>
      </c>
      <c r="I84" s="15">
        <v>0</v>
      </c>
      <c r="J84" s="16">
        <v>0</v>
      </c>
      <c r="K84" s="16">
        <v>0</v>
      </c>
      <c r="L84" s="16">
        <v>0</v>
      </c>
      <c r="M84" s="16">
        <v>0</v>
      </c>
      <c r="N84" s="15">
        <f t="shared" si="6"/>
        <v>0</v>
      </c>
    </row>
    <row r="85" spans="1:14" ht="76.5">
      <c r="A85" s="12" t="s">
        <v>190</v>
      </c>
      <c r="B85" s="12" t="s">
        <v>191</v>
      </c>
      <c r="C85" s="13" t="s">
        <v>24</v>
      </c>
      <c r="D85" s="14" t="s">
        <v>192</v>
      </c>
      <c r="E85" s="15">
        <f>F85</f>
        <v>0</v>
      </c>
      <c r="F85" s="15">
        <v>0</v>
      </c>
      <c r="G85" s="16">
        <v>0</v>
      </c>
      <c r="H85" s="16">
        <v>0</v>
      </c>
      <c r="I85" s="15">
        <v>0</v>
      </c>
      <c r="J85" s="16">
        <v>0</v>
      </c>
      <c r="K85" s="16">
        <v>0</v>
      </c>
      <c r="L85" s="16">
        <v>0</v>
      </c>
      <c r="M85" s="16">
        <v>0</v>
      </c>
      <c r="N85" s="15">
        <f t="shared" si="6"/>
        <v>0</v>
      </c>
    </row>
    <row r="86" spans="1:14">
      <c r="A86" s="12" t="s">
        <v>193</v>
      </c>
      <c r="B86" s="12" t="s">
        <v>194</v>
      </c>
      <c r="C86" s="13" t="s">
        <v>24</v>
      </c>
      <c r="D86" s="14" t="s">
        <v>195</v>
      </c>
      <c r="E86" s="15">
        <f>F86</f>
        <v>5018653</v>
      </c>
      <c r="F86" s="15">
        <v>5018653</v>
      </c>
      <c r="G86" s="16">
        <v>0</v>
      </c>
      <c r="H86" s="16">
        <v>0</v>
      </c>
      <c r="I86" s="15">
        <v>0</v>
      </c>
      <c r="J86" s="16">
        <v>0</v>
      </c>
      <c r="K86" s="16">
        <v>0</v>
      </c>
      <c r="L86" s="16">
        <v>0</v>
      </c>
      <c r="M86" s="16">
        <v>0</v>
      </c>
      <c r="N86" s="15">
        <f t="shared" si="6"/>
        <v>5018653</v>
      </c>
    </row>
    <row r="87" spans="1:14" ht="38.25">
      <c r="A87" s="12" t="s">
        <v>196</v>
      </c>
      <c r="B87" s="12" t="s">
        <v>197</v>
      </c>
      <c r="C87" s="13" t="s">
        <v>24</v>
      </c>
      <c r="D87" s="14" t="s">
        <v>198</v>
      </c>
      <c r="E87" s="15">
        <f>F87</f>
        <v>1329190.45</v>
      </c>
      <c r="F87" s="15">
        <v>1329190.45</v>
      </c>
      <c r="G87" s="16">
        <v>0</v>
      </c>
      <c r="H87" s="16">
        <v>0</v>
      </c>
      <c r="I87" s="15">
        <v>0</v>
      </c>
      <c r="J87" s="16">
        <v>0</v>
      </c>
      <c r="K87" s="16">
        <v>0</v>
      </c>
      <c r="L87" s="16">
        <v>0</v>
      </c>
      <c r="M87" s="16">
        <v>0</v>
      </c>
      <c r="N87" s="15">
        <f t="shared" si="6"/>
        <v>1329190.45</v>
      </c>
    </row>
    <row r="88" spans="1:14">
      <c r="A88" s="17" t="s">
        <v>199</v>
      </c>
      <c r="B88" s="17" t="s">
        <v>199</v>
      </c>
      <c r="C88" s="18" t="s">
        <v>199</v>
      </c>
      <c r="D88" s="10" t="s">
        <v>200</v>
      </c>
      <c r="E88" s="10">
        <f>E80+E77+E49+E14</f>
        <v>246529575.78</v>
      </c>
      <c r="F88" s="10">
        <f>F80+F77+F49+F14</f>
        <v>246529575.78</v>
      </c>
      <c r="G88" s="10">
        <f>G80+G77+G49+G14</f>
        <v>153785585.53000003</v>
      </c>
      <c r="H88" s="10">
        <f>H80+H49+H14</f>
        <v>15585566.549999999</v>
      </c>
      <c r="I88" s="10">
        <f>I14+I49+I80</f>
        <v>24767831.020000003</v>
      </c>
      <c r="J88" s="10">
        <f>J80+J49+J14</f>
        <v>7159256.9100000001</v>
      </c>
      <c r="K88" s="10">
        <f>K80+K49+K14</f>
        <v>48422.64</v>
      </c>
      <c r="L88" s="10">
        <f>L14+L49+L80</f>
        <v>0</v>
      </c>
      <c r="M88" s="10">
        <f>M80+M49+M14</f>
        <v>17573931.710000001</v>
      </c>
      <c r="N88" s="10">
        <f>N80+N77+N49+N14</f>
        <v>271297406.80000001</v>
      </c>
    </row>
    <row r="91" spans="1:14">
      <c r="B91" s="3"/>
    </row>
  </sheetData>
  <mergeCells count="21">
    <mergeCell ref="H11:H12"/>
    <mergeCell ref="J3:L3"/>
    <mergeCell ref="J10:J12"/>
    <mergeCell ref="K10:L10"/>
    <mergeCell ref="K11:K12"/>
    <mergeCell ref="L11:L12"/>
    <mergeCell ref="A5:N5"/>
    <mergeCell ref="A6:N6"/>
    <mergeCell ref="A9:A12"/>
    <mergeCell ref="F10:F12"/>
    <mergeCell ref="G10:H10"/>
    <mergeCell ref="B9:B12"/>
    <mergeCell ref="I10:I12"/>
    <mergeCell ref="D9:D12"/>
    <mergeCell ref="N9:N12"/>
    <mergeCell ref="E9:H9"/>
    <mergeCell ref="E10:E12"/>
    <mergeCell ref="C9:C12"/>
    <mergeCell ref="I9:M9"/>
    <mergeCell ref="M10:M12"/>
    <mergeCell ref="G11:G12"/>
  </mergeCells>
  <phoneticPr fontId="0" type="noConversion"/>
  <pageMargins left="0.196850393700787" right="0.196850393700787" top="0.39370078740157499" bottom="0.196850393700787" header="0" footer="0"/>
  <pageSetup paperSize="9" scale="75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sekretar</cp:lastModifiedBy>
  <cp:lastPrinted>2024-01-15T09:24:54Z</cp:lastPrinted>
  <dcterms:created xsi:type="dcterms:W3CDTF">2021-12-22T13:47:33Z</dcterms:created>
  <dcterms:modified xsi:type="dcterms:W3CDTF">2024-03-21T07:51:22Z</dcterms:modified>
</cp:coreProperties>
</file>